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800"/>
  </bookViews>
  <sheets>
    <sheet name="表一 " sheetId="1" r:id="rId1"/>
    <sheet name="表二" sheetId="3" r:id="rId2"/>
  </sheets>
  <definedNames>
    <definedName name="_xlnm.Print_Titles" localSheetId="0">'表一 '!#REF!</definedName>
    <definedName name="_xlnm.Print_Titles" localSheetId="1">表二!$5:$5</definedName>
  </definedNames>
  <calcPr calcId="144525"/>
</workbook>
</file>

<file path=xl/sharedStrings.xml><?xml version="1.0" encoding="utf-8"?>
<sst xmlns="http://schemas.openxmlformats.org/spreadsheetml/2006/main" count="348" uniqueCount="135">
  <si>
    <t>附件1：</t>
  </si>
  <si>
    <t>深圳市2020年核拨专项经费农贸市场名单（54家）</t>
  </si>
  <si>
    <t>按新标准审核拟发放专项经费农贸市场名单(36家新增）</t>
  </si>
  <si>
    <t>序号</t>
  </si>
  <si>
    <t>市场所属辖区</t>
  </si>
  <si>
    <t>街道</t>
  </si>
  <si>
    <t>市场名称</t>
  </si>
  <si>
    <t>改造类别</t>
  </si>
  <si>
    <t>改造面积    （㎡）</t>
  </si>
  <si>
    <t>市场改造投资额  （元）</t>
  </si>
  <si>
    <t>区财政已补贴    金额（元）</t>
  </si>
  <si>
    <t>市财政补贴计算（元）</t>
  </si>
  <si>
    <t>保留两位小数</t>
  </si>
  <si>
    <t>备注</t>
  </si>
  <si>
    <t>按面积计算的   补贴金额</t>
  </si>
  <si>
    <t>按实际投资额30%计算的     补贴金额</t>
  </si>
  <si>
    <t>市财政应      补贴金额</t>
  </si>
  <si>
    <t>罗湖区</t>
  </si>
  <si>
    <t>桂园</t>
  </si>
  <si>
    <t>乐园肉菜街市</t>
  </si>
  <si>
    <t>直接改造</t>
  </si>
  <si>
    <r>
      <rPr>
        <sz val="18"/>
        <color theme="1"/>
        <rFont val="宋体"/>
        <charset val="134"/>
      </rPr>
      <t>直接改造和农改批市级补贴标准为</t>
    </r>
    <r>
      <rPr>
        <sz val="18"/>
        <color theme="1"/>
        <rFont val="Times New Roman"/>
        <charset val="134"/>
      </rPr>
      <t>550</t>
    </r>
    <r>
      <rPr>
        <sz val="18"/>
        <color theme="1"/>
        <rFont val="宋体"/>
        <charset val="134"/>
      </rPr>
      <t>元</t>
    </r>
    <r>
      <rPr>
        <sz val="18"/>
        <color theme="1"/>
        <rFont val="Times New Roman"/>
        <charset val="134"/>
      </rPr>
      <t>/</t>
    </r>
    <r>
      <rPr>
        <sz val="18"/>
        <color theme="1"/>
        <rFont val="宋体"/>
        <charset val="134"/>
      </rPr>
      <t>平米且不超过总投资额的</t>
    </r>
    <r>
      <rPr>
        <sz val="18"/>
        <color theme="1"/>
        <rFont val="Times New Roman"/>
        <charset val="134"/>
      </rPr>
      <t>30%</t>
    </r>
    <r>
      <rPr>
        <sz val="18"/>
        <color theme="1"/>
        <rFont val="宋体"/>
        <charset val="134"/>
      </rPr>
      <t>，精确到分；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宋体"/>
        <charset val="134"/>
      </rPr>
      <t>农改超市级补贴标准为</t>
    </r>
    <r>
      <rPr>
        <sz val="18"/>
        <color theme="1"/>
        <rFont val="Times New Roman"/>
        <charset val="134"/>
      </rPr>
      <t>735</t>
    </r>
    <r>
      <rPr>
        <sz val="18"/>
        <color theme="1"/>
        <rFont val="宋体"/>
        <charset val="134"/>
      </rPr>
      <t>元</t>
    </r>
    <r>
      <rPr>
        <sz val="18"/>
        <color theme="1"/>
        <rFont val="Times New Roman"/>
        <charset val="134"/>
      </rPr>
      <t>/</t>
    </r>
    <r>
      <rPr>
        <sz val="18"/>
        <color theme="1"/>
        <rFont val="宋体"/>
        <charset val="134"/>
      </rPr>
      <t>平米且不超过总投资额的</t>
    </r>
    <r>
      <rPr>
        <sz val="18"/>
        <color theme="1"/>
        <rFont val="Times New Roman"/>
        <charset val="134"/>
      </rPr>
      <t>30%</t>
    </r>
    <r>
      <rPr>
        <sz val="18"/>
        <color theme="1"/>
        <rFont val="宋体"/>
        <charset val="134"/>
      </rPr>
      <t>，精确到分。</t>
    </r>
  </si>
  <si>
    <t>大鹏区</t>
  </si>
  <si>
    <t>大鹏</t>
  </si>
  <si>
    <t>布新农贸市场</t>
  </si>
  <si>
    <t>南澳</t>
  </si>
  <si>
    <t>鹏腾市场</t>
  </si>
  <si>
    <t>葵涌</t>
  </si>
  <si>
    <t>洪发市场</t>
  </si>
  <si>
    <t>福田区</t>
  </si>
  <si>
    <t>华富</t>
  </si>
  <si>
    <t>华富北街市</t>
  </si>
  <si>
    <t>坪山区</t>
  </si>
  <si>
    <t>龙田</t>
  </si>
  <si>
    <t>龙湾市场</t>
  </si>
  <si>
    <t>坑梓</t>
  </si>
  <si>
    <t>坑梓第二市场</t>
  </si>
  <si>
    <t>盐田区</t>
  </si>
  <si>
    <t>沙头角</t>
  </si>
  <si>
    <t>广北肉菜市场</t>
  </si>
  <si>
    <t>龙岗区</t>
  </si>
  <si>
    <t>坪地</t>
  </si>
  <si>
    <t>泰和综合市场</t>
  </si>
  <si>
    <t>龙城</t>
  </si>
  <si>
    <t>白灰围联友市场</t>
  </si>
  <si>
    <t>龙岗</t>
  </si>
  <si>
    <t>杨梅岗农贸市场</t>
  </si>
  <si>
    <t>瓦窑坑农贸市场</t>
  </si>
  <si>
    <t>横岗</t>
  </si>
  <si>
    <t>横岗第一市场</t>
  </si>
  <si>
    <t>农改超</t>
  </si>
  <si>
    <t>年丰市场</t>
  </si>
  <si>
    <t>园山</t>
  </si>
  <si>
    <t>安良综合市场</t>
  </si>
  <si>
    <t>宝龙</t>
  </si>
  <si>
    <t>赤石岗生鲜肉菜市场</t>
  </si>
  <si>
    <t>丁甲岭农贸市场</t>
  </si>
  <si>
    <t>华特农贸市场</t>
  </si>
  <si>
    <t>吉华</t>
  </si>
  <si>
    <t>大靓市场</t>
  </si>
  <si>
    <t>愉园市场</t>
  </si>
  <si>
    <t>回龙埔市场</t>
  </si>
  <si>
    <t>西坑二村市场</t>
  </si>
  <si>
    <t>南湾</t>
  </si>
  <si>
    <t>南岭市场</t>
  </si>
  <si>
    <t>平湖</t>
  </si>
  <si>
    <t>鹅公岭市场</t>
  </si>
  <si>
    <t>龙华区</t>
  </si>
  <si>
    <t>民治</t>
  </si>
  <si>
    <t>东边村市场</t>
  </si>
  <si>
    <t>白石龙市场</t>
  </si>
  <si>
    <t>澳门新村市场</t>
  </si>
  <si>
    <t>民乐市场</t>
  </si>
  <si>
    <t>大生超市</t>
  </si>
  <si>
    <t>龙华</t>
  </si>
  <si>
    <t>共和农批市场</t>
  </si>
  <si>
    <t>农改批</t>
  </si>
  <si>
    <t>清湖农批市场</t>
  </si>
  <si>
    <t>观澜</t>
  </si>
  <si>
    <t>君子布市场</t>
  </si>
  <si>
    <t>大浪</t>
  </si>
  <si>
    <t>大浪综合市场</t>
  </si>
  <si>
    <t>西头农贸市场</t>
  </si>
  <si>
    <t>深港万众街市</t>
  </si>
  <si>
    <t>福城</t>
  </si>
  <si>
    <t>大水坑二村市场</t>
  </si>
  <si>
    <t>合计(36家新增)</t>
  </si>
  <si>
    <t>按新标准重新审核2019年已发放专项经费农贸市场名单（18家，其中6家需补发，12家不变）</t>
  </si>
  <si>
    <t>市场所属  辖区</t>
  </si>
  <si>
    <t>改造面积（㎡）</t>
  </si>
  <si>
    <t>市场改造投资额（元）</t>
  </si>
  <si>
    <t>区财政已      补贴金额  （元）</t>
  </si>
  <si>
    <t>市财政已拨付金额(元)（2019年）</t>
  </si>
  <si>
    <t>市财政应补贴金额(元)</t>
  </si>
  <si>
    <t>市级补贴调整核拨金额（元）</t>
  </si>
  <si>
    <t>惠民街市莲花二村店</t>
  </si>
  <si>
    <r>
      <rPr>
        <sz val="14"/>
        <color theme="1"/>
        <rFont val="Times New Roman"/>
        <charset val="134"/>
      </rPr>
      <t>19</t>
    </r>
    <r>
      <rPr>
        <sz val="14"/>
        <color theme="1"/>
        <rFont val="宋体"/>
        <charset val="134"/>
      </rPr>
      <t>年补贴标准为</t>
    </r>
    <r>
      <rPr>
        <sz val="14"/>
        <color theme="1"/>
        <rFont val="Times New Roman"/>
        <charset val="134"/>
      </rPr>
      <t>435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平米且不超过总投资额的</t>
    </r>
    <r>
      <rPr>
        <sz val="14"/>
        <color theme="1"/>
        <rFont val="Times New Roman"/>
        <charset val="134"/>
      </rPr>
      <t>25%</t>
    </r>
    <r>
      <rPr>
        <sz val="14"/>
        <color theme="1"/>
        <rFont val="宋体"/>
        <charset val="134"/>
      </rPr>
      <t>，精确到百元；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现提升至</t>
    </r>
    <r>
      <rPr>
        <sz val="14"/>
        <color theme="1"/>
        <rFont val="Times New Roman"/>
        <charset val="134"/>
      </rPr>
      <t>550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平米且不超过总投资额的</t>
    </r>
    <r>
      <rPr>
        <sz val="14"/>
        <color theme="1"/>
        <rFont val="Times New Roman"/>
        <charset val="134"/>
      </rPr>
      <t>30%</t>
    </r>
    <r>
      <rPr>
        <sz val="14"/>
        <color theme="1"/>
        <rFont val="宋体"/>
        <charset val="134"/>
      </rPr>
      <t>，精确到分。</t>
    </r>
  </si>
  <si>
    <t>南山区</t>
  </si>
  <si>
    <t>桃源</t>
  </si>
  <si>
    <t>塘朗肉菜市场</t>
  </si>
  <si>
    <t>光明区</t>
  </si>
  <si>
    <t>公明</t>
  </si>
  <si>
    <t>西田市场</t>
  </si>
  <si>
    <r>
      <rPr>
        <sz val="14"/>
        <color theme="1"/>
        <rFont val="Times New Roman"/>
        <charset val="134"/>
      </rPr>
      <t>19</t>
    </r>
    <r>
      <rPr>
        <sz val="14"/>
        <color theme="1"/>
        <rFont val="宋体"/>
        <charset val="134"/>
      </rPr>
      <t>年补贴标准为</t>
    </r>
    <r>
      <rPr>
        <sz val="14"/>
        <color theme="1"/>
        <rFont val="Times New Roman"/>
        <charset val="134"/>
      </rPr>
      <t>522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平米且不超过总投资额的</t>
    </r>
    <r>
      <rPr>
        <sz val="14"/>
        <color theme="1"/>
        <rFont val="Times New Roman"/>
        <charset val="134"/>
      </rPr>
      <t>30%</t>
    </r>
    <r>
      <rPr>
        <sz val="14"/>
        <color theme="1"/>
        <rFont val="宋体"/>
        <charset val="134"/>
      </rPr>
      <t>，精确到百元；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现提升至</t>
    </r>
    <r>
      <rPr>
        <sz val="14"/>
        <color theme="1"/>
        <rFont val="Times New Roman"/>
        <charset val="134"/>
      </rPr>
      <t>550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平米且不超过总投资额的</t>
    </r>
    <r>
      <rPr>
        <sz val="14"/>
        <color theme="1"/>
        <rFont val="Times New Roman"/>
        <charset val="134"/>
      </rPr>
      <t>30%</t>
    </r>
    <r>
      <rPr>
        <sz val="14"/>
        <color theme="1"/>
        <rFont val="宋体"/>
        <charset val="134"/>
      </rPr>
      <t>，精确到分。</t>
    </r>
  </si>
  <si>
    <t>公明综合市场</t>
  </si>
  <si>
    <t>新湖</t>
  </si>
  <si>
    <t>新陂头市场</t>
  </si>
  <si>
    <t>圳美农贸市场</t>
  </si>
  <si>
    <t>凤凰</t>
  </si>
  <si>
    <t>东坑市场</t>
  </si>
  <si>
    <t>大水坑市场</t>
  </si>
  <si>
    <t>丰盛综合市场</t>
  </si>
  <si>
    <t>石凹市场</t>
  </si>
  <si>
    <t>旺鼎市场</t>
  </si>
  <si>
    <t>宝龙发市场(原华南国源市场)</t>
  </si>
  <si>
    <t>升伟业市场</t>
  </si>
  <si>
    <t>观湖</t>
  </si>
  <si>
    <t>锦鲤市场</t>
  </si>
  <si>
    <r>
      <rPr>
        <sz val="14"/>
        <color theme="1"/>
        <rFont val="Times New Roman"/>
        <charset val="134"/>
      </rPr>
      <t>19</t>
    </r>
    <r>
      <rPr>
        <sz val="14"/>
        <color theme="1"/>
        <rFont val="宋体"/>
        <charset val="134"/>
      </rPr>
      <t>年补贴标准为</t>
    </r>
    <r>
      <rPr>
        <sz val="14"/>
        <color theme="1"/>
        <rFont val="Times New Roman"/>
        <charset val="134"/>
      </rPr>
      <t>612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平米且不超过总投资额的</t>
    </r>
    <r>
      <rPr>
        <sz val="14"/>
        <color theme="1"/>
        <rFont val="Times New Roman"/>
        <charset val="134"/>
      </rPr>
      <t>25%</t>
    </r>
    <r>
      <rPr>
        <sz val="14"/>
        <color theme="1"/>
        <rFont val="宋体"/>
        <charset val="134"/>
      </rPr>
      <t>，精确到百元；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现提升至</t>
    </r>
    <r>
      <rPr>
        <sz val="14"/>
        <color theme="1"/>
        <rFont val="Times New Roman"/>
        <charset val="134"/>
      </rPr>
      <t>735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平米且不超过总投资额的</t>
    </r>
    <r>
      <rPr>
        <sz val="14"/>
        <color theme="1"/>
        <rFont val="Times New Roman"/>
        <charset val="134"/>
      </rPr>
      <t>30%</t>
    </r>
    <r>
      <rPr>
        <sz val="14"/>
        <color theme="1"/>
        <rFont val="宋体"/>
        <charset val="134"/>
      </rPr>
      <t>，精确到分。</t>
    </r>
  </si>
  <si>
    <t>龙华市场</t>
  </si>
  <si>
    <t>新田第二市场</t>
  </si>
  <si>
    <t>新田市场</t>
  </si>
  <si>
    <r>
      <rPr>
        <sz val="14"/>
        <color theme="1"/>
        <rFont val="Times New Roman"/>
        <charset val="134"/>
      </rPr>
      <t>2019</t>
    </r>
    <r>
      <rPr>
        <sz val="14"/>
        <color theme="1"/>
        <rFont val="宋体"/>
        <charset val="134"/>
      </rPr>
      <t>年第一批经费发放时，新田市场缺口的</t>
    </r>
    <r>
      <rPr>
        <sz val="14"/>
        <color theme="1"/>
        <rFont val="Times New Roman"/>
        <charset val="134"/>
      </rPr>
      <t>152.72</t>
    </r>
    <r>
      <rPr>
        <sz val="14"/>
        <color theme="1"/>
        <rFont val="宋体"/>
        <charset val="134"/>
      </rPr>
      <t>万元纳入</t>
    </r>
    <r>
      <rPr>
        <sz val="14"/>
        <color theme="1"/>
        <rFont val="Times New Roman"/>
        <charset val="134"/>
      </rPr>
      <t>2020</t>
    </r>
    <r>
      <rPr>
        <sz val="14"/>
        <color theme="1"/>
        <rFont val="宋体"/>
        <charset val="134"/>
      </rPr>
      <t>年农贸市场升级改造专项资金安排；</t>
    </r>
    <r>
      <rPr>
        <sz val="14"/>
        <color theme="1"/>
        <rFont val="Times New Roman"/>
        <charset val="134"/>
      </rPr>
      <t xml:space="preserve">
19</t>
    </r>
    <r>
      <rPr>
        <sz val="14"/>
        <color theme="1"/>
        <rFont val="宋体"/>
        <charset val="134"/>
      </rPr>
      <t>年补贴标准为</t>
    </r>
    <r>
      <rPr>
        <sz val="14"/>
        <color theme="1"/>
        <rFont val="Times New Roman"/>
        <charset val="134"/>
      </rPr>
      <t>522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平米且不超过总投资额的</t>
    </r>
    <r>
      <rPr>
        <sz val="14"/>
        <color theme="1"/>
        <rFont val="Times New Roman"/>
        <charset val="134"/>
      </rPr>
      <t>30%</t>
    </r>
    <r>
      <rPr>
        <sz val="14"/>
        <color theme="1"/>
        <rFont val="宋体"/>
        <charset val="134"/>
      </rPr>
      <t>，精确到百元；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现提升至</t>
    </r>
    <r>
      <rPr>
        <sz val="14"/>
        <color theme="1"/>
        <rFont val="Times New Roman"/>
        <charset val="134"/>
      </rPr>
      <t>550</t>
    </r>
    <r>
      <rPr>
        <sz val="14"/>
        <color theme="1"/>
        <rFont val="宋体"/>
        <charset val="134"/>
      </rPr>
      <t>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平米且不超过总投资额的</t>
    </r>
    <r>
      <rPr>
        <sz val="14"/>
        <color theme="1"/>
        <rFont val="Times New Roman"/>
        <charset val="134"/>
      </rPr>
      <t>30%</t>
    </r>
    <r>
      <rPr>
        <sz val="14"/>
        <color theme="1"/>
        <rFont val="宋体"/>
        <charset val="134"/>
      </rPr>
      <t>，精确到分。</t>
    </r>
  </si>
  <si>
    <t>观澜市场</t>
  </si>
  <si>
    <t>合计（18家）</t>
  </si>
  <si>
    <t>合计（54家）</t>
  </si>
  <si>
    <t>附表二：</t>
  </si>
  <si>
    <t>深圳市（2019年）已拨付农贸市场升级改造市级专项资金补贴重新核算汇总表</t>
  </si>
  <si>
    <t>市财政已拨付金额（2019年）</t>
  </si>
  <si>
    <t>市财政补贴计算（万元）</t>
  </si>
  <si>
    <t>市级补贴调整核拨金额</t>
  </si>
  <si>
    <t>按面积计算的补贴金额</t>
  </si>
  <si>
    <t>按实际投资额30%计算的    补贴金额</t>
  </si>
  <si>
    <t>市财政应   补贴金额</t>
  </si>
  <si>
    <t>合  计</t>
  </si>
</sst>
</file>

<file path=xl/styles.xml><?xml version="1.0" encoding="utf-8"?>
<styleSheet xmlns="http://schemas.openxmlformats.org/spreadsheetml/2006/main">
  <numFmts count="8">
    <numFmt numFmtId="176" formatCode="_(* #,##0.0000_);_(* \(#,##0.0000\);_(* &quot;-&quot;??.00_);_(@_)"/>
    <numFmt numFmtId="177" formatCode="0.00_ "/>
    <numFmt numFmtId="178" formatCode="0.0000_ "/>
    <numFmt numFmtId="179" formatCode="_(* #,##0.00_);_(* \(#,##0.00\);_(* &quot;-&quot;??_);_(@_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80" formatCode="_(* #,##0.0000_);_(* \(#,##0.0000\);_(* &quot;-&quot;??.0000_);_(@_)"/>
  </numFmts>
  <fonts count="33"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8"/>
      <color theme="1"/>
      <name val="宋体"/>
      <charset val="134"/>
    </font>
    <font>
      <b/>
      <sz val="28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Times New Roman"/>
      <charset val="134"/>
    </font>
    <font>
      <sz val="18"/>
      <name val="Times New Roman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Times New Roman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19" borderId="15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9" fontId="2" fillId="2" borderId="5" xfId="8" applyFont="1" applyFill="1" applyBorder="1" applyAlignment="1">
      <alignment vertical="center" wrapText="1"/>
    </xf>
    <xf numFmtId="179" fontId="7" fillId="0" borderId="5" xfId="8" applyFont="1" applyBorder="1">
      <alignment vertical="center"/>
    </xf>
    <xf numFmtId="179" fontId="8" fillId="0" borderId="5" xfId="8" applyNumberFormat="1" applyFont="1" applyBorder="1">
      <alignment vertical="center"/>
    </xf>
    <xf numFmtId="179" fontId="7" fillId="0" borderId="5" xfId="8" applyNumberFormat="1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9" fontId="2" fillId="2" borderId="0" xfId="8" applyFont="1" applyFill="1" applyBorder="1" applyAlignment="1">
      <alignment vertical="center" wrapText="1"/>
    </xf>
    <xf numFmtId="179" fontId="7" fillId="0" borderId="0" xfId="8" applyFont="1" applyBorder="1">
      <alignment vertical="center"/>
    </xf>
    <xf numFmtId="179" fontId="7" fillId="0" borderId="0" xfId="8" applyNumberFormat="1" applyFont="1" applyBorder="1">
      <alignment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178" fontId="7" fillId="0" borderId="5" xfId="8" applyNumberFormat="1" applyFont="1" applyBorder="1">
      <alignment vertical="center"/>
    </xf>
    <xf numFmtId="177" fontId="7" fillId="0" borderId="5" xfId="0" applyNumberFormat="1" applyFont="1" applyBorder="1">
      <alignment vertical="center"/>
    </xf>
    <xf numFmtId="176" fontId="7" fillId="0" borderId="5" xfId="8" applyNumberFormat="1" applyFont="1" applyBorder="1">
      <alignment vertical="center"/>
    </xf>
    <xf numFmtId="0" fontId="7" fillId="0" borderId="5" xfId="0" applyFont="1" applyBorder="1">
      <alignment vertical="center"/>
    </xf>
    <xf numFmtId="179" fontId="7" fillId="0" borderId="0" xfId="8" applyFont="1">
      <alignment vertical="center"/>
    </xf>
    <xf numFmtId="0" fontId="7" fillId="0" borderId="0" xfId="0" applyFont="1" applyBorder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177" fontId="2" fillId="0" borderId="5" xfId="0" applyNumberFormat="1" applyFont="1" applyBorder="1" applyAlignment="1">
      <alignment horizontal="center" vertical="center"/>
    </xf>
    <xf numFmtId="180" fontId="7" fillId="0" borderId="5" xfId="8" applyNumberFormat="1" applyFont="1" applyBorder="1">
      <alignment vertical="center"/>
    </xf>
    <xf numFmtId="177" fontId="2" fillId="0" borderId="2" xfId="0" applyNumberFormat="1" applyFont="1" applyBorder="1" applyAlignment="1">
      <alignment horizontal="left" vertical="center" wrapText="1"/>
    </xf>
    <xf numFmtId="177" fontId="7" fillId="0" borderId="3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178" fontId="0" fillId="0" borderId="0" xfId="0" applyNumberFormat="1">
      <alignment vertical="center"/>
    </xf>
    <xf numFmtId="177" fontId="7" fillId="0" borderId="4" xfId="0" applyNumberFormat="1" applyFont="1" applyBorder="1" applyAlignment="1">
      <alignment horizontal="left" vertical="center"/>
    </xf>
    <xf numFmtId="177" fontId="7" fillId="0" borderId="5" xfId="8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177" fontId="7" fillId="0" borderId="5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77" fontId="11" fillId="0" borderId="5" xfId="0" applyNumberFormat="1" applyFont="1" applyBorder="1" applyAlignment="1">
      <alignment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4" xfId="0" applyNumberFormat="1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vertical="center" wrapText="1"/>
    </xf>
    <xf numFmtId="177" fontId="11" fillId="0" borderId="4" xfId="0" applyNumberFormat="1" applyFont="1" applyBorder="1" applyAlignment="1">
      <alignment vertical="center" wrapText="1"/>
    </xf>
    <xf numFmtId="0" fontId="0" fillId="0" borderId="5" xfId="0" applyBorder="1">
      <alignment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5"/>
  <sheetViews>
    <sheetView tabSelected="1" zoomScale="70" zoomScaleNormal="70" workbookViewId="0">
      <pane ySplit="1" topLeftCell="A5" activePane="bottomLeft" state="frozen"/>
      <selection/>
      <selection pane="bottomLeft" activeCell="M7" sqref="M7:M42"/>
    </sheetView>
  </sheetViews>
  <sheetFormatPr defaultColWidth="11" defaultRowHeight="23.25"/>
  <cols>
    <col min="1" max="1" width="24.7833333333333" customWidth="1"/>
    <col min="2" max="2" width="15.8833333333333" customWidth="1"/>
    <col min="3" max="3" width="11.8666666666667" customWidth="1"/>
    <col min="4" max="4" width="29.875" style="41" customWidth="1"/>
    <col min="5" max="5" width="15.775" customWidth="1"/>
    <col min="6" max="6" width="15.8916666666667" customWidth="1"/>
    <col min="7" max="7" width="23.9416666666667" customWidth="1"/>
    <col min="8" max="8" width="23.5083333333333" customWidth="1"/>
    <col min="9" max="9" width="25.4166666666667" customWidth="1"/>
    <col min="10" max="10" width="21.8083333333333" customWidth="1"/>
    <col min="11" max="11" width="24.4583333333333" customWidth="1"/>
    <col min="12" max="12" width="25.35" customWidth="1"/>
    <col min="13" max="13" width="70.525" style="42" customWidth="1"/>
    <col min="14" max="14" width="19"/>
    <col min="15" max="15" width="16"/>
  </cols>
  <sheetData>
    <row r="1" ht="29" customHeight="1" spans="1:12">
      <c r="A1" s="25"/>
      <c r="B1" s="26"/>
      <c r="C1" s="26"/>
      <c r="D1" s="26" t="s">
        <v>0</v>
      </c>
      <c r="E1" s="27"/>
      <c r="F1" s="28"/>
      <c r="G1" s="29"/>
      <c r="H1" s="29"/>
      <c r="I1" s="29"/>
      <c r="J1" s="28"/>
      <c r="K1" s="28"/>
      <c r="L1" s="38"/>
    </row>
    <row r="2" ht="29" customHeight="1" spans="1:12">
      <c r="A2" s="3" t="s">
        <v>0</v>
      </c>
      <c r="B2" s="26"/>
      <c r="C2" s="26"/>
      <c r="D2" s="26"/>
      <c r="E2" s="27"/>
      <c r="F2" s="28"/>
      <c r="G2" s="29"/>
      <c r="H2" s="29"/>
      <c r="I2" s="29"/>
      <c r="J2" s="28"/>
      <c r="K2" s="28"/>
      <c r="L2" s="38"/>
    </row>
    <row r="3" ht="44" customHeight="1" spans="1:14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30"/>
    </row>
    <row r="4" ht="40" customHeight="1" spans="1:14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30"/>
    </row>
    <row r="5" s="1" customFormat="1" ht="35" customHeight="1" spans="1:13">
      <c r="A5" s="45" t="s">
        <v>3</v>
      </c>
      <c r="B5" s="19" t="s">
        <v>4</v>
      </c>
      <c r="C5" s="46" t="s">
        <v>5</v>
      </c>
      <c r="D5" s="46" t="s">
        <v>6</v>
      </c>
      <c r="E5" s="46" t="s">
        <v>7</v>
      </c>
      <c r="F5" s="19" t="s">
        <v>8</v>
      </c>
      <c r="G5" s="19" t="s">
        <v>9</v>
      </c>
      <c r="H5" s="19" t="s">
        <v>10</v>
      </c>
      <c r="I5" s="32" t="s">
        <v>11</v>
      </c>
      <c r="J5" s="32"/>
      <c r="K5" s="32"/>
      <c r="L5" s="32" t="s">
        <v>12</v>
      </c>
      <c r="M5" s="54" t="s">
        <v>13</v>
      </c>
    </row>
    <row r="6" s="1" customFormat="1" ht="71" customHeight="1" spans="1:13">
      <c r="A6" s="45"/>
      <c r="B6" s="19"/>
      <c r="C6" s="46"/>
      <c r="D6" s="46"/>
      <c r="E6" s="46"/>
      <c r="F6" s="19"/>
      <c r="G6" s="19"/>
      <c r="H6" s="19"/>
      <c r="I6" s="32" t="s">
        <v>14</v>
      </c>
      <c r="J6" s="32" t="s">
        <v>15</v>
      </c>
      <c r="K6" s="32" t="s">
        <v>16</v>
      </c>
      <c r="L6" s="32"/>
      <c r="M6" s="54"/>
    </row>
    <row r="7" ht="29" customHeight="1" spans="1:13">
      <c r="A7" s="18">
        <v>1</v>
      </c>
      <c r="B7" s="19" t="s">
        <v>17</v>
      </c>
      <c r="C7" s="19" t="s">
        <v>18</v>
      </c>
      <c r="D7" s="19" t="s">
        <v>19</v>
      </c>
      <c r="E7" s="21" t="s">
        <v>20</v>
      </c>
      <c r="F7" s="22">
        <v>576.77</v>
      </c>
      <c r="G7" s="24">
        <v>1612886</v>
      </c>
      <c r="H7" s="24">
        <v>652850</v>
      </c>
      <c r="I7" s="22">
        <f>F7*550</f>
        <v>317223.5</v>
      </c>
      <c r="J7" s="34">
        <f>G7*0.3</f>
        <v>483865.8</v>
      </c>
      <c r="K7" s="55">
        <f>MIN(I7:J7)</f>
        <v>317223.5</v>
      </c>
      <c r="L7" s="35">
        <f>--TEXT(K7,"0.00")</f>
        <v>317223.5</v>
      </c>
      <c r="M7" s="56" t="s">
        <v>21</v>
      </c>
    </row>
    <row r="8" ht="29" customHeight="1" spans="1:13">
      <c r="A8" s="18">
        <v>2</v>
      </c>
      <c r="B8" s="19" t="s">
        <v>22</v>
      </c>
      <c r="C8" s="19" t="s">
        <v>23</v>
      </c>
      <c r="D8" s="19" t="s">
        <v>24</v>
      </c>
      <c r="E8" s="21" t="s">
        <v>20</v>
      </c>
      <c r="F8" s="24">
        <v>1366</v>
      </c>
      <c r="G8" s="24">
        <v>2364095.66</v>
      </c>
      <c r="H8" s="24">
        <v>709229</v>
      </c>
      <c r="I8" s="22">
        <f>F8*550</f>
        <v>751300</v>
      </c>
      <c r="J8" s="34">
        <f>G8*0.3</f>
        <v>709228.698</v>
      </c>
      <c r="K8" s="55">
        <f>MIN(I8:J8)</f>
        <v>709228.698</v>
      </c>
      <c r="L8" s="35">
        <f>--TEXT(K8,"0.00")</f>
        <v>709228.7</v>
      </c>
      <c r="M8" s="57"/>
    </row>
    <row r="9" ht="29" customHeight="1" spans="1:13">
      <c r="A9" s="18">
        <v>3</v>
      </c>
      <c r="B9" s="19" t="s">
        <v>22</v>
      </c>
      <c r="C9" s="19" t="s">
        <v>25</v>
      </c>
      <c r="D9" s="19" t="s">
        <v>26</v>
      </c>
      <c r="E9" s="21" t="s">
        <v>20</v>
      </c>
      <c r="F9" s="24">
        <v>2400</v>
      </c>
      <c r="G9" s="24">
        <v>2744134.14</v>
      </c>
      <c r="H9" s="24">
        <v>2195307.31</v>
      </c>
      <c r="I9" s="22">
        <f>F9*550</f>
        <v>1320000</v>
      </c>
      <c r="J9" s="34">
        <f>G9*0.3</f>
        <v>823240.242</v>
      </c>
      <c r="K9" s="55">
        <f>MIN(I9:J9)</f>
        <v>823240.242</v>
      </c>
      <c r="L9" s="35">
        <f>--TEXT(K9,"0.00")</f>
        <v>823240.24</v>
      </c>
      <c r="M9" s="57"/>
    </row>
    <row r="10" ht="29" customHeight="1" spans="1:13">
      <c r="A10" s="18">
        <v>4</v>
      </c>
      <c r="B10" s="19" t="s">
        <v>22</v>
      </c>
      <c r="C10" s="19" t="s">
        <v>27</v>
      </c>
      <c r="D10" s="19" t="s">
        <v>28</v>
      </c>
      <c r="E10" s="21" t="s">
        <v>20</v>
      </c>
      <c r="F10" s="24">
        <v>2500</v>
      </c>
      <c r="G10" s="24">
        <v>4522621.64</v>
      </c>
      <c r="H10" s="24">
        <v>3480000</v>
      </c>
      <c r="I10" s="22">
        <f>F10*550</f>
        <v>1375000</v>
      </c>
      <c r="J10" s="34">
        <f>G10*0.3</f>
        <v>1356786.492</v>
      </c>
      <c r="K10" s="55">
        <f>MIN(I10:J10)</f>
        <v>1356786.492</v>
      </c>
      <c r="L10" s="35">
        <f>--TEXT(K10,"0.00")</f>
        <v>1356786.49</v>
      </c>
      <c r="M10" s="57"/>
    </row>
    <row r="11" ht="29" customHeight="1" spans="1:13">
      <c r="A11" s="18">
        <v>5</v>
      </c>
      <c r="B11" s="19" t="s">
        <v>29</v>
      </c>
      <c r="C11" s="19" t="s">
        <v>30</v>
      </c>
      <c r="D11" s="19" t="s">
        <v>31</v>
      </c>
      <c r="E11" s="21" t="s">
        <v>20</v>
      </c>
      <c r="F11" s="24">
        <v>4582.23</v>
      </c>
      <c r="G11" s="24">
        <v>11058253.52</v>
      </c>
      <c r="H11" s="24">
        <v>6558464.16</v>
      </c>
      <c r="I11" s="22">
        <f>F11*550</f>
        <v>2520226.5</v>
      </c>
      <c r="J11" s="34">
        <f>G11*0.3</f>
        <v>3317476.056</v>
      </c>
      <c r="K11" s="55">
        <f>MIN(I11:J11)</f>
        <v>2520226.5</v>
      </c>
      <c r="L11" s="35">
        <f>--TEXT(K11,"0.00")</f>
        <v>2520226.5</v>
      </c>
      <c r="M11" s="57"/>
    </row>
    <row r="12" ht="29" customHeight="1" spans="1:13">
      <c r="A12" s="18">
        <v>6</v>
      </c>
      <c r="B12" s="19" t="s">
        <v>32</v>
      </c>
      <c r="C12" s="19" t="s">
        <v>33</v>
      </c>
      <c r="D12" s="19" t="s">
        <v>34</v>
      </c>
      <c r="E12" s="21" t="s">
        <v>20</v>
      </c>
      <c r="F12" s="24">
        <v>2145.67</v>
      </c>
      <c r="G12" s="24">
        <v>3482361.52</v>
      </c>
      <c r="H12" s="24">
        <v>1044708.46</v>
      </c>
      <c r="I12" s="22">
        <f t="shared" ref="I12:I42" si="0">F12*550</f>
        <v>1180118.5</v>
      </c>
      <c r="J12" s="34">
        <f t="shared" ref="J12:J42" si="1">G12*0.3</f>
        <v>1044708.456</v>
      </c>
      <c r="K12" s="55">
        <f t="shared" ref="K12:K42" si="2">MIN(I12:J12)</f>
        <v>1044708.456</v>
      </c>
      <c r="L12" s="35">
        <f t="shared" ref="L12:L42" si="3">--TEXT(K12,"0.00")</f>
        <v>1044708.46</v>
      </c>
      <c r="M12" s="57"/>
    </row>
    <row r="13" ht="29" customHeight="1" spans="1:13">
      <c r="A13" s="18">
        <v>7</v>
      </c>
      <c r="B13" s="19" t="s">
        <v>32</v>
      </c>
      <c r="C13" s="19" t="s">
        <v>35</v>
      </c>
      <c r="D13" s="19" t="s">
        <v>36</v>
      </c>
      <c r="E13" s="21" t="s">
        <v>20</v>
      </c>
      <c r="F13" s="24">
        <v>5319.56</v>
      </c>
      <c r="G13" s="24">
        <v>8280869.08</v>
      </c>
      <c r="H13" s="24">
        <v>7412400</v>
      </c>
      <c r="I13" s="22">
        <f t="shared" si="0"/>
        <v>2925758</v>
      </c>
      <c r="J13" s="34">
        <f t="shared" si="1"/>
        <v>2484260.724</v>
      </c>
      <c r="K13" s="55">
        <f t="shared" si="2"/>
        <v>2484260.724</v>
      </c>
      <c r="L13" s="35">
        <f t="shared" si="3"/>
        <v>2484260.72</v>
      </c>
      <c r="M13" s="57"/>
    </row>
    <row r="14" ht="29" customHeight="1" spans="1:13">
      <c r="A14" s="18">
        <v>8</v>
      </c>
      <c r="B14" s="19" t="s">
        <v>37</v>
      </c>
      <c r="C14" s="19" t="s">
        <v>38</v>
      </c>
      <c r="D14" s="19" t="s">
        <v>39</v>
      </c>
      <c r="E14" s="21" t="s">
        <v>20</v>
      </c>
      <c r="F14" s="24">
        <v>1514</v>
      </c>
      <c r="G14" s="24">
        <v>2657998.24</v>
      </c>
      <c r="H14" s="24">
        <v>2107488</v>
      </c>
      <c r="I14" s="22">
        <f t="shared" si="0"/>
        <v>832700</v>
      </c>
      <c r="J14" s="34">
        <f t="shared" si="1"/>
        <v>797399.472</v>
      </c>
      <c r="K14" s="55">
        <f t="shared" si="2"/>
        <v>797399.472</v>
      </c>
      <c r="L14" s="35">
        <f t="shared" si="3"/>
        <v>797399.47</v>
      </c>
      <c r="M14" s="57"/>
    </row>
    <row r="15" ht="29" customHeight="1" spans="1:15">
      <c r="A15" s="18">
        <v>9</v>
      </c>
      <c r="B15" s="19" t="s">
        <v>40</v>
      </c>
      <c r="C15" s="19" t="s">
        <v>41</v>
      </c>
      <c r="D15" s="19" t="s">
        <v>42</v>
      </c>
      <c r="E15" s="21" t="s">
        <v>20</v>
      </c>
      <c r="F15" s="22">
        <v>1100</v>
      </c>
      <c r="G15" s="24">
        <v>1936814</v>
      </c>
      <c r="H15" s="24">
        <v>935000</v>
      </c>
      <c r="I15" s="22">
        <f t="shared" si="0"/>
        <v>605000</v>
      </c>
      <c r="J15" s="34">
        <f t="shared" si="1"/>
        <v>581044.2</v>
      </c>
      <c r="K15" s="55">
        <f t="shared" si="2"/>
        <v>581044.2</v>
      </c>
      <c r="L15" s="35">
        <f t="shared" si="3"/>
        <v>581044.2</v>
      </c>
      <c r="M15" s="57"/>
      <c r="N15" s="58"/>
      <c r="O15" s="59"/>
    </row>
    <row r="16" ht="29" customHeight="1" spans="1:15">
      <c r="A16" s="18">
        <v>10</v>
      </c>
      <c r="B16" s="19" t="s">
        <v>40</v>
      </c>
      <c r="C16" s="19" t="s">
        <v>43</v>
      </c>
      <c r="D16" s="19" t="s">
        <v>44</v>
      </c>
      <c r="E16" s="21" t="s">
        <v>20</v>
      </c>
      <c r="F16" s="22">
        <v>935.61</v>
      </c>
      <c r="G16" s="24">
        <v>2248100</v>
      </c>
      <c r="H16" s="24">
        <v>795268.5</v>
      </c>
      <c r="I16" s="22">
        <f t="shared" si="0"/>
        <v>514585.5</v>
      </c>
      <c r="J16" s="34">
        <f t="shared" si="1"/>
        <v>674430</v>
      </c>
      <c r="K16" s="55">
        <f t="shared" si="2"/>
        <v>514585.5</v>
      </c>
      <c r="L16" s="35">
        <f t="shared" si="3"/>
        <v>514585.5</v>
      </c>
      <c r="M16" s="57"/>
      <c r="N16" s="58"/>
      <c r="O16" s="59"/>
    </row>
    <row r="17" ht="29" customHeight="1" spans="1:15">
      <c r="A17" s="18">
        <v>11</v>
      </c>
      <c r="B17" s="19" t="s">
        <v>40</v>
      </c>
      <c r="C17" s="19" t="s">
        <v>45</v>
      </c>
      <c r="D17" s="19" t="s">
        <v>46</v>
      </c>
      <c r="E17" s="21" t="s">
        <v>20</v>
      </c>
      <c r="F17" s="22">
        <v>2049.41</v>
      </c>
      <c r="G17" s="24">
        <v>2296682.05</v>
      </c>
      <c r="H17" s="24">
        <v>1125374.2</v>
      </c>
      <c r="I17" s="22">
        <f t="shared" si="0"/>
        <v>1127175.5</v>
      </c>
      <c r="J17" s="34">
        <f t="shared" si="1"/>
        <v>689004.615</v>
      </c>
      <c r="K17" s="55">
        <f t="shared" si="2"/>
        <v>689004.615</v>
      </c>
      <c r="L17" s="35">
        <f t="shared" si="3"/>
        <v>689004.62</v>
      </c>
      <c r="M17" s="57"/>
      <c r="N17" s="58"/>
      <c r="O17" s="59"/>
    </row>
    <row r="18" ht="29" customHeight="1" spans="1:15">
      <c r="A18" s="18">
        <v>12</v>
      </c>
      <c r="B18" s="19" t="s">
        <v>40</v>
      </c>
      <c r="C18" s="19" t="s">
        <v>45</v>
      </c>
      <c r="D18" s="19" t="s">
        <v>47</v>
      </c>
      <c r="E18" s="21" t="s">
        <v>20</v>
      </c>
      <c r="F18" s="22">
        <v>1374.37</v>
      </c>
      <c r="G18" s="24">
        <v>2135900.4</v>
      </c>
      <c r="H18" s="24">
        <v>1046591.2</v>
      </c>
      <c r="I18" s="22">
        <f t="shared" si="0"/>
        <v>755903.5</v>
      </c>
      <c r="J18" s="34">
        <f t="shared" si="1"/>
        <v>640770.12</v>
      </c>
      <c r="K18" s="55">
        <f t="shared" si="2"/>
        <v>640770.12</v>
      </c>
      <c r="L18" s="35">
        <f t="shared" si="3"/>
        <v>640770.12</v>
      </c>
      <c r="M18" s="57"/>
      <c r="N18" s="58"/>
      <c r="O18" s="59"/>
    </row>
    <row r="19" ht="29" customHeight="1" spans="1:15">
      <c r="A19" s="18">
        <v>13</v>
      </c>
      <c r="B19" s="19" t="s">
        <v>40</v>
      </c>
      <c r="C19" s="19" t="s">
        <v>48</v>
      </c>
      <c r="D19" s="19" t="s">
        <v>49</v>
      </c>
      <c r="E19" s="21" t="s">
        <v>50</v>
      </c>
      <c r="F19" s="22">
        <v>1962</v>
      </c>
      <c r="G19" s="24">
        <v>6839524.02</v>
      </c>
      <c r="H19" s="24">
        <v>3602200</v>
      </c>
      <c r="I19" s="22">
        <f>F19*735</f>
        <v>1442070</v>
      </c>
      <c r="J19" s="34">
        <f t="shared" si="1"/>
        <v>2051857.206</v>
      </c>
      <c r="K19" s="55">
        <f t="shared" si="2"/>
        <v>1442070</v>
      </c>
      <c r="L19" s="35">
        <f t="shared" si="3"/>
        <v>1442070</v>
      </c>
      <c r="M19" s="57"/>
      <c r="N19" s="58"/>
      <c r="O19" s="59"/>
    </row>
    <row r="20" ht="29" customHeight="1" spans="1:15">
      <c r="A20" s="18">
        <v>14</v>
      </c>
      <c r="B20" s="19" t="s">
        <v>40</v>
      </c>
      <c r="C20" s="19" t="s">
        <v>41</v>
      </c>
      <c r="D20" s="19" t="s">
        <v>51</v>
      </c>
      <c r="E20" s="21" t="s">
        <v>20</v>
      </c>
      <c r="F20" s="22">
        <v>1594.8</v>
      </c>
      <c r="G20" s="24">
        <v>2869266.4</v>
      </c>
      <c r="H20" s="24">
        <v>1355580</v>
      </c>
      <c r="I20" s="22">
        <f>F20*550</f>
        <v>877140</v>
      </c>
      <c r="J20" s="34">
        <f t="shared" si="1"/>
        <v>860779.92</v>
      </c>
      <c r="K20" s="55">
        <f t="shared" si="2"/>
        <v>860779.92</v>
      </c>
      <c r="L20" s="35">
        <f t="shared" si="3"/>
        <v>860779.92</v>
      </c>
      <c r="M20" s="57"/>
      <c r="N20" s="58"/>
      <c r="O20" s="59"/>
    </row>
    <row r="21" ht="29" customHeight="1" spans="1:15">
      <c r="A21" s="18">
        <v>15</v>
      </c>
      <c r="B21" s="19" t="s">
        <v>40</v>
      </c>
      <c r="C21" s="19" t="s">
        <v>52</v>
      </c>
      <c r="D21" s="19" t="s">
        <v>53</v>
      </c>
      <c r="E21" s="21" t="s">
        <v>20</v>
      </c>
      <c r="F21" s="22">
        <v>2764.37</v>
      </c>
      <c r="G21" s="24">
        <v>6619260.46</v>
      </c>
      <c r="H21" s="24">
        <v>2349714.5</v>
      </c>
      <c r="I21" s="22">
        <f t="shared" si="0"/>
        <v>1520403.5</v>
      </c>
      <c r="J21" s="34">
        <f t="shared" si="1"/>
        <v>1985778.138</v>
      </c>
      <c r="K21" s="55">
        <f t="shared" si="2"/>
        <v>1520403.5</v>
      </c>
      <c r="L21" s="35">
        <f t="shared" si="3"/>
        <v>1520403.5</v>
      </c>
      <c r="M21" s="57"/>
      <c r="N21" s="58"/>
      <c r="O21" s="59"/>
    </row>
    <row r="22" ht="29" customHeight="1" spans="1:15">
      <c r="A22" s="18">
        <v>16</v>
      </c>
      <c r="B22" s="19" t="s">
        <v>40</v>
      </c>
      <c r="C22" s="19" t="s">
        <v>54</v>
      </c>
      <c r="D22" s="19" t="s">
        <v>55</v>
      </c>
      <c r="E22" s="21" t="s">
        <v>20</v>
      </c>
      <c r="F22" s="22">
        <v>2101.3</v>
      </c>
      <c r="G22" s="24">
        <v>3900000</v>
      </c>
      <c r="H22" s="24">
        <v>1785000</v>
      </c>
      <c r="I22" s="22">
        <f t="shared" si="0"/>
        <v>1155715</v>
      </c>
      <c r="J22" s="34">
        <f t="shared" si="1"/>
        <v>1170000</v>
      </c>
      <c r="K22" s="55">
        <f t="shared" si="2"/>
        <v>1155715</v>
      </c>
      <c r="L22" s="35">
        <f t="shared" si="3"/>
        <v>1155715</v>
      </c>
      <c r="M22" s="57"/>
      <c r="N22" s="58"/>
      <c r="O22" s="59"/>
    </row>
    <row r="23" ht="29" customHeight="1" spans="1:15">
      <c r="A23" s="18">
        <v>17</v>
      </c>
      <c r="B23" s="19" t="s">
        <v>40</v>
      </c>
      <c r="C23" s="19" t="s">
        <v>54</v>
      </c>
      <c r="D23" s="19" t="s">
        <v>56</v>
      </c>
      <c r="E23" s="21" t="s">
        <v>20</v>
      </c>
      <c r="F23" s="22">
        <v>2357.37</v>
      </c>
      <c r="G23" s="24">
        <v>4315219</v>
      </c>
      <c r="H23" s="24">
        <v>1955000</v>
      </c>
      <c r="I23" s="22">
        <f t="shared" si="0"/>
        <v>1296553.5</v>
      </c>
      <c r="J23" s="34">
        <f t="shared" si="1"/>
        <v>1294565.7</v>
      </c>
      <c r="K23" s="55">
        <f t="shared" si="2"/>
        <v>1294565.7</v>
      </c>
      <c r="L23" s="35">
        <f t="shared" si="3"/>
        <v>1294565.7</v>
      </c>
      <c r="M23" s="57"/>
      <c r="N23" s="58"/>
      <c r="O23" s="59"/>
    </row>
    <row r="24" ht="29" customHeight="1" spans="1:15">
      <c r="A24" s="18">
        <v>18</v>
      </c>
      <c r="B24" s="19" t="s">
        <v>40</v>
      </c>
      <c r="C24" s="19" t="s">
        <v>45</v>
      </c>
      <c r="D24" s="19" t="s">
        <v>57</v>
      </c>
      <c r="E24" s="21" t="s">
        <v>20</v>
      </c>
      <c r="F24" s="22">
        <v>2535.9</v>
      </c>
      <c r="G24" s="24">
        <v>4439982.85</v>
      </c>
      <c r="H24" s="24">
        <v>2155515</v>
      </c>
      <c r="I24" s="22">
        <f t="shared" si="0"/>
        <v>1394745</v>
      </c>
      <c r="J24" s="34">
        <f t="shared" si="1"/>
        <v>1331994.855</v>
      </c>
      <c r="K24" s="55">
        <f t="shared" si="2"/>
        <v>1331994.855</v>
      </c>
      <c r="L24" s="35">
        <f t="shared" si="3"/>
        <v>1331994.86</v>
      </c>
      <c r="M24" s="57"/>
      <c r="N24" s="58"/>
      <c r="O24" s="59"/>
    </row>
    <row r="25" ht="29" customHeight="1" spans="1:15">
      <c r="A25" s="18">
        <v>19</v>
      </c>
      <c r="B25" s="19" t="s">
        <v>40</v>
      </c>
      <c r="C25" s="19" t="s">
        <v>58</v>
      </c>
      <c r="D25" s="19" t="s">
        <v>59</v>
      </c>
      <c r="E25" s="21" t="s">
        <v>20</v>
      </c>
      <c r="F25" s="22">
        <v>496.07</v>
      </c>
      <c r="G25" s="24">
        <v>925007.2</v>
      </c>
      <c r="H25" s="24">
        <v>421659.5</v>
      </c>
      <c r="I25" s="22">
        <f t="shared" si="0"/>
        <v>272838.5</v>
      </c>
      <c r="J25" s="34">
        <f t="shared" si="1"/>
        <v>277502.16</v>
      </c>
      <c r="K25" s="55">
        <f t="shared" si="2"/>
        <v>272838.5</v>
      </c>
      <c r="L25" s="35">
        <f t="shared" si="3"/>
        <v>272838.5</v>
      </c>
      <c r="M25" s="57"/>
      <c r="N25" s="58"/>
      <c r="O25" s="59"/>
    </row>
    <row r="26" ht="29" customHeight="1" spans="1:15">
      <c r="A26" s="18">
        <v>20</v>
      </c>
      <c r="B26" s="19" t="s">
        <v>40</v>
      </c>
      <c r="C26" s="19" t="s">
        <v>43</v>
      </c>
      <c r="D26" s="19" t="s">
        <v>60</v>
      </c>
      <c r="E26" s="21" t="s">
        <v>20</v>
      </c>
      <c r="F26" s="22">
        <v>2322.65</v>
      </c>
      <c r="G26" s="24">
        <v>4739240</v>
      </c>
      <c r="H26" s="24">
        <v>1974252</v>
      </c>
      <c r="I26" s="22">
        <f t="shared" si="0"/>
        <v>1277457.5</v>
      </c>
      <c r="J26" s="34">
        <f t="shared" si="1"/>
        <v>1421772</v>
      </c>
      <c r="K26" s="55">
        <f t="shared" si="2"/>
        <v>1277457.5</v>
      </c>
      <c r="L26" s="35">
        <f t="shared" si="3"/>
        <v>1277457.5</v>
      </c>
      <c r="M26" s="57"/>
      <c r="N26" s="58"/>
      <c r="O26" s="59"/>
    </row>
    <row r="27" ht="29" customHeight="1" spans="1:15">
      <c r="A27" s="18">
        <v>21</v>
      </c>
      <c r="B27" s="19" t="s">
        <v>40</v>
      </c>
      <c r="C27" s="19" t="s">
        <v>43</v>
      </c>
      <c r="D27" s="19" t="s">
        <v>61</v>
      </c>
      <c r="E27" s="21" t="s">
        <v>20</v>
      </c>
      <c r="F27" s="22">
        <v>3631.95</v>
      </c>
      <c r="G27" s="24">
        <v>4075460</v>
      </c>
      <c r="H27" s="24">
        <v>1996975.4</v>
      </c>
      <c r="I27" s="22">
        <f t="shared" si="0"/>
        <v>1997572.5</v>
      </c>
      <c r="J27" s="34">
        <f t="shared" si="1"/>
        <v>1222638</v>
      </c>
      <c r="K27" s="55">
        <f t="shared" si="2"/>
        <v>1222638</v>
      </c>
      <c r="L27" s="35">
        <f t="shared" si="3"/>
        <v>1222638</v>
      </c>
      <c r="M27" s="57"/>
      <c r="N27" s="58"/>
      <c r="O27" s="59"/>
    </row>
    <row r="28" ht="29" customHeight="1" spans="1:15">
      <c r="A28" s="18">
        <v>22</v>
      </c>
      <c r="B28" s="19" t="s">
        <v>40</v>
      </c>
      <c r="C28" s="19" t="s">
        <v>52</v>
      </c>
      <c r="D28" s="19" t="s">
        <v>62</v>
      </c>
      <c r="E28" s="21" t="s">
        <v>20</v>
      </c>
      <c r="F28" s="22">
        <v>939.67</v>
      </c>
      <c r="G28" s="24">
        <v>2067986.31</v>
      </c>
      <c r="H28" s="24">
        <v>798719.5</v>
      </c>
      <c r="I28" s="22">
        <f t="shared" si="0"/>
        <v>516818.5</v>
      </c>
      <c r="J28" s="34">
        <f t="shared" si="1"/>
        <v>620395.893</v>
      </c>
      <c r="K28" s="55">
        <f t="shared" si="2"/>
        <v>516818.5</v>
      </c>
      <c r="L28" s="35">
        <f t="shared" si="3"/>
        <v>516818.5</v>
      </c>
      <c r="M28" s="57"/>
      <c r="N28" s="58"/>
      <c r="O28" s="59"/>
    </row>
    <row r="29" ht="29" customHeight="1" spans="1:15">
      <c r="A29" s="18">
        <v>23</v>
      </c>
      <c r="B29" s="19" t="s">
        <v>40</v>
      </c>
      <c r="C29" s="19" t="s">
        <v>63</v>
      </c>
      <c r="D29" s="19" t="s">
        <v>64</v>
      </c>
      <c r="E29" s="21" t="s">
        <v>20</v>
      </c>
      <c r="F29" s="22">
        <v>1020.27</v>
      </c>
      <c r="G29" s="24">
        <v>2549829.05</v>
      </c>
      <c r="H29" s="24">
        <v>867229.5</v>
      </c>
      <c r="I29" s="22">
        <f t="shared" si="0"/>
        <v>561148.5</v>
      </c>
      <c r="J29" s="34">
        <f t="shared" si="1"/>
        <v>764948.715</v>
      </c>
      <c r="K29" s="55">
        <f t="shared" si="2"/>
        <v>561148.5</v>
      </c>
      <c r="L29" s="35">
        <f t="shared" si="3"/>
        <v>561148.5</v>
      </c>
      <c r="M29" s="57"/>
      <c r="N29" s="58"/>
      <c r="O29" s="59"/>
    </row>
    <row r="30" ht="29" customHeight="1" spans="1:15">
      <c r="A30" s="18">
        <v>24</v>
      </c>
      <c r="B30" s="19" t="s">
        <v>40</v>
      </c>
      <c r="C30" s="19" t="s">
        <v>65</v>
      </c>
      <c r="D30" s="19" t="s">
        <v>66</v>
      </c>
      <c r="E30" s="21" t="s">
        <v>20</v>
      </c>
      <c r="F30" s="22">
        <v>3701.32</v>
      </c>
      <c r="G30" s="24">
        <v>5472754.42</v>
      </c>
      <c r="H30" s="24">
        <v>2681649.67</v>
      </c>
      <c r="I30" s="22">
        <f t="shared" si="0"/>
        <v>2035726</v>
      </c>
      <c r="J30" s="34">
        <f t="shared" si="1"/>
        <v>1641826.326</v>
      </c>
      <c r="K30" s="55">
        <f t="shared" si="2"/>
        <v>1641826.326</v>
      </c>
      <c r="L30" s="35">
        <f t="shared" si="3"/>
        <v>1641826.33</v>
      </c>
      <c r="M30" s="57"/>
      <c r="N30" s="58"/>
      <c r="O30" s="59"/>
    </row>
    <row r="31" customFormat="1" ht="29" customHeight="1" spans="1:15">
      <c r="A31" s="18">
        <v>25</v>
      </c>
      <c r="B31" s="19" t="s">
        <v>67</v>
      </c>
      <c r="C31" s="19" t="s">
        <v>68</v>
      </c>
      <c r="D31" s="19" t="s">
        <v>69</v>
      </c>
      <c r="E31" s="21" t="s">
        <v>20</v>
      </c>
      <c r="F31" s="22">
        <v>2049.81</v>
      </c>
      <c r="G31" s="24">
        <v>5040017.47</v>
      </c>
      <c r="H31" s="24">
        <v>3056842</v>
      </c>
      <c r="I31" s="22">
        <f t="shared" si="0"/>
        <v>1127395.5</v>
      </c>
      <c r="J31" s="34">
        <f t="shared" si="1"/>
        <v>1512005.241</v>
      </c>
      <c r="K31" s="55">
        <f t="shared" si="2"/>
        <v>1127395.5</v>
      </c>
      <c r="L31" s="35">
        <f t="shared" si="3"/>
        <v>1127395.5</v>
      </c>
      <c r="M31" s="57"/>
      <c r="O31" s="59"/>
    </row>
    <row r="32" customFormat="1" ht="29" customHeight="1" spans="1:13">
      <c r="A32" s="18">
        <v>26</v>
      </c>
      <c r="B32" s="19" t="s">
        <v>67</v>
      </c>
      <c r="C32" s="19" t="s">
        <v>68</v>
      </c>
      <c r="D32" s="19" t="s">
        <v>70</v>
      </c>
      <c r="E32" s="21" t="s">
        <v>20</v>
      </c>
      <c r="F32" s="22">
        <v>852</v>
      </c>
      <c r="G32" s="24">
        <v>1496342.05</v>
      </c>
      <c r="H32" s="24">
        <v>1114952.93</v>
      </c>
      <c r="I32" s="22">
        <f t="shared" si="0"/>
        <v>468600</v>
      </c>
      <c r="J32" s="34">
        <f t="shared" si="1"/>
        <v>448902.615</v>
      </c>
      <c r="K32" s="55">
        <f t="shared" si="2"/>
        <v>448902.615</v>
      </c>
      <c r="L32" s="35">
        <f t="shared" si="3"/>
        <v>448902.62</v>
      </c>
      <c r="M32" s="57"/>
    </row>
    <row r="33" customFormat="1" ht="29" customHeight="1" spans="1:13">
      <c r="A33" s="18">
        <v>27</v>
      </c>
      <c r="B33" s="19" t="s">
        <v>67</v>
      </c>
      <c r="C33" s="19" t="s">
        <v>68</v>
      </c>
      <c r="D33" s="19" t="s">
        <v>71</v>
      </c>
      <c r="E33" s="21" t="s">
        <v>20</v>
      </c>
      <c r="F33" s="22">
        <v>1560</v>
      </c>
      <c r="G33" s="24">
        <v>2650000</v>
      </c>
      <c r="H33" s="24">
        <v>1987500</v>
      </c>
      <c r="I33" s="22">
        <f t="shared" si="0"/>
        <v>858000</v>
      </c>
      <c r="J33" s="34">
        <f t="shared" si="1"/>
        <v>795000</v>
      </c>
      <c r="K33" s="55">
        <f t="shared" si="2"/>
        <v>795000</v>
      </c>
      <c r="L33" s="35">
        <f t="shared" si="3"/>
        <v>795000</v>
      </c>
      <c r="M33" s="57"/>
    </row>
    <row r="34" customFormat="1" ht="29" customHeight="1" spans="1:13">
      <c r="A34" s="18">
        <v>28</v>
      </c>
      <c r="B34" s="19" t="s">
        <v>67</v>
      </c>
      <c r="C34" s="19" t="s">
        <v>68</v>
      </c>
      <c r="D34" s="19" t="s">
        <v>72</v>
      </c>
      <c r="E34" s="21" t="s">
        <v>20</v>
      </c>
      <c r="F34" s="22">
        <v>1300</v>
      </c>
      <c r="G34" s="24">
        <v>2534425.64</v>
      </c>
      <c r="H34" s="24">
        <v>1766550.67</v>
      </c>
      <c r="I34" s="22">
        <f t="shared" si="0"/>
        <v>715000</v>
      </c>
      <c r="J34" s="34">
        <f t="shared" si="1"/>
        <v>760327.692</v>
      </c>
      <c r="K34" s="55">
        <f t="shared" si="2"/>
        <v>715000</v>
      </c>
      <c r="L34" s="35">
        <f t="shared" si="3"/>
        <v>715000</v>
      </c>
      <c r="M34" s="57"/>
    </row>
    <row r="35" customFormat="1" ht="29" customHeight="1" spans="1:13">
      <c r="A35" s="18">
        <v>29</v>
      </c>
      <c r="B35" s="19" t="s">
        <v>67</v>
      </c>
      <c r="C35" s="19" t="s">
        <v>68</v>
      </c>
      <c r="D35" s="19" t="s">
        <v>73</v>
      </c>
      <c r="E35" s="21" t="s">
        <v>50</v>
      </c>
      <c r="F35" s="22">
        <v>2678</v>
      </c>
      <c r="G35" s="24">
        <v>6730937.85</v>
      </c>
      <c r="H35" s="24">
        <v>4759037.71</v>
      </c>
      <c r="I35" s="22">
        <f>F35*735</f>
        <v>1968330</v>
      </c>
      <c r="J35" s="34">
        <f t="shared" si="1"/>
        <v>2019281.355</v>
      </c>
      <c r="K35" s="55">
        <f t="shared" si="2"/>
        <v>1968330</v>
      </c>
      <c r="L35" s="35">
        <f t="shared" si="3"/>
        <v>1968330</v>
      </c>
      <c r="M35" s="57"/>
    </row>
    <row r="36" customFormat="1" ht="29" customHeight="1" spans="1:13">
      <c r="A36" s="18">
        <v>30</v>
      </c>
      <c r="B36" s="19" t="s">
        <v>67</v>
      </c>
      <c r="C36" s="19" t="s">
        <v>74</v>
      </c>
      <c r="D36" s="19" t="s">
        <v>75</v>
      </c>
      <c r="E36" s="21" t="s">
        <v>76</v>
      </c>
      <c r="F36" s="22">
        <v>9531.46</v>
      </c>
      <c r="G36" s="24">
        <v>16811903.53</v>
      </c>
      <c r="H36" s="24">
        <v>12491898.84</v>
      </c>
      <c r="I36" s="22">
        <f>F36*550</f>
        <v>5242303</v>
      </c>
      <c r="J36" s="34">
        <f t="shared" si="1"/>
        <v>5043571.059</v>
      </c>
      <c r="K36" s="55">
        <f t="shared" si="2"/>
        <v>5043571.059</v>
      </c>
      <c r="L36" s="35">
        <f t="shared" si="3"/>
        <v>5043571.06</v>
      </c>
      <c r="M36" s="57"/>
    </row>
    <row r="37" customFormat="1" ht="29" customHeight="1" spans="1:13">
      <c r="A37" s="18">
        <v>31</v>
      </c>
      <c r="B37" s="19" t="s">
        <v>67</v>
      </c>
      <c r="C37" s="19" t="s">
        <v>74</v>
      </c>
      <c r="D37" s="19" t="s">
        <v>77</v>
      </c>
      <c r="E37" s="21" t="s">
        <v>76</v>
      </c>
      <c r="F37" s="22">
        <v>23169</v>
      </c>
      <c r="G37" s="24">
        <v>36699012.3</v>
      </c>
      <c r="H37" s="24">
        <v>27524259.23</v>
      </c>
      <c r="I37" s="22">
        <f t="shared" si="0"/>
        <v>12742950</v>
      </c>
      <c r="J37" s="34">
        <f t="shared" si="1"/>
        <v>11009703.69</v>
      </c>
      <c r="K37" s="55">
        <f t="shared" si="2"/>
        <v>11009703.69</v>
      </c>
      <c r="L37" s="35">
        <f t="shared" si="3"/>
        <v>11009703.69</v>
      </c>
      <c r="M37" s="57"/>
    </row>
    <row r="38" customFormat="1" ht="29" customHeight="1" spans="1:13">
      <c r="A38" s="18">
        <v>32</v>
      </c>
      <c r="B38" s="19" t="s">
        <v>67</v>
      </c>
      <c r="C38" s="19" t="s">
        <v>78</v>
      </c>
      <c r="D38" s="19" t="s">
        <v>79</v>
      </c>
      <c r="E38" s="21" t="s">
        <v>20</v>
      </c>
      <c r="F38" s="22">
        <v>4676</v>
      </c>
      <c r="G38" s="24">
        <v>8409770.28</v>
      </c>
      <c r="H38" s="24">
        <v>6170492.27</v>
      </c>
      <c r="I38" s="22">
        <f t="shared" si="0"/>
        <v>2571800</v>
      </c>
      <c r="J38" s="34">
        <f t="shared" si="1"/>
        <v>2522931.084</v>
      </c>
      <c r="K38" s="55">
        <f t="shared" si="2"/>
        <v>2522931.084</v>
      </c>
      <c r="L38" s="35">
        <f t="shared" si="3"/>
        <v>2522931.08</v>
      </c>
      <c r="M38" s="57"/>
    </row>
    <row r="39" customFormat="1" ht="29" customHeight="1" spans="1:13">
      <c r="A39" s="18">
        <v>33</v>
      </c>
      <c r="B39" s="19" t="s">
        <v>67</v>
      </c>
      <c r="C39" s="19" t="s">
        <v>80</v>
      </c>
      <c r="D39" s="19" t="s">
        <v>81</v>
      </c>
      <c r="E39" s="21" t="s">
        <v>20</v>
      </c>
      <c r="F39" s="22">
        <v>3300</v>
      </c>
      <c r="G39" s="24">
        <v>5956947.2</v>
      </c>
      <c r="H39" s="24">
        <v>4360406.27</v>
      </c>
      <c r="I39" s="22">
        <f t="shared" si="0"/>
        <v>1815000</v>
      </c>
      <c r="J39" s="34">
        <f t="shared" si="1"/>
        <v>1787084.16</v>
      </c>
      <c r="K39" s="55">
        <f t="shared" si="2"/>
        <v>1787084.16</v>
      </c>
      <c r="L39" s="35">
        <f t="shared" si="3"/>
        <v>1787084.16</v>
      </c>
      <c r="M39" s="57"/>
    </row>
    <row r="40" customFormat="1" ht="29" customHeight="1" spans="1:13">
      <c r="A40" s="18">
        <v>34</v>
      </c>
      <c r="B40" s="19" t="s">
        <v>67</v>
      </c>
      <c r="C40" s="19" t="s">
        <v>68</v>
      </c>
      <c r="D40" s="19" t="s">
        <v>82</v>
      </c>
      <c r="E40" s="21" t="s">
        <v>50</v>
      </c>
      <c r="F40" s="22">
        <v>7083.36</v>
      </c>
      <c r="G40" s="24">
        <v>14416020.19</v>
      </c>
      <c r="H40" s="24">
        <v>10812015.14</v>
      </c>
      <c r="I40" s="22">
        <f>F40*735</f>
        <v>5206269.6</v>
      </c>
      <c r="J40" s="34">
        <f t="shared" si="1"/>
        <v>4324806.057</v>
      </c>
      <c r="K40" s="55">
        <f t="shared" si="2"/>
        <v>4324806.057</v>
      </c>
      <c r="L40" s="35">
        <f t="shared" si="3"/>
        <v>4324806.06</v>
      </c>
      <c r="M40" s="57"/>
    </row>
    <row r="41" customFormat="1" ht="29" customHeight="1" spans="1:13">
      <c r="A41" s="18">
        <v>35</v>
      </c>
      <c r="B41" s="19" t="s">
        <v>67</v>
      </c>
      <c r="C41" s="19" t="s">
        <v>68</v>
      </c>
      <c r="D41" s="19" t="s">
        <v>83</v>
      </c>
      <c r="E41" s="21" t="s">
        <v>20</v>
      </c>
      <c r="F41" s="22">
        <v>15550.08</v>
      </c>
      <c r="G41" s="24">
        <v>26379090.95</v>
      </c>
      <c r="H41" s="24">
        <v>18992945.49</v>
      </c>
      <c r="I41" s="22">
        <f t="shared" si="0"/>
        <v>8552544</v>
      </c>
      <c r="J41" s="34">
        <f t="shared" si="1"/>
        <v>7913727.285</v>
      </c>
      <c r="K41" s="55">
        <f t="shared" si="2"/>
        <v>7913727.285</v>
      </c>
      <c r="L41" s="35">
        <f t="shared" si="3"/>
        <v>7913727.29</v>
      </c>
      <c r="M41" s="57"/>
    </row>
    <row r="42" customFormat="1" ht="29" customHeight="1" spans="1:13">
      <c r="A42" s="18">
        <v>36</v>
      </c>
      <c r="B42" s="19" t="s">
        <v>67</v>
      </c>
      <c r="C42" s="19" t="s">
        <v>84</v>
      </c>
      <c r="D42" s="19" t="s">
        <v>85</v>
      </c>
      <c r="E42" s="21" t="s">
        <v>20</v>
      </c>
      <c r="F42" s="22">
        <v>3600</v>
      </c>
      <c r="G42" s="24">
        <v>6774726</v>
      </c>
      <c r="H42" s="24">
        <v>4828628.76</v>
      </c>
      <c r="I42" s="22">
        <f t="shared" si="0"/>
        <v>1980000</v>
      </c>
      <c r="J42" s="34">
        <f t="shared" si="1"/>
        <v>2032417.8</v>
      </c>
      <c r="K42" s="55">
        <f t="shared" si="2"/>
        <v>1980000</v>
      </c>
      <c r="L42" s="35">
        <f t="shared" si="3"/>
        <v>1980000</v>
      </c>
      <c r="M42" s="60"/>
    </row>
    <row r="43" customFormat="1" ht="25" customHeight="1" spans="1:13">
      <c r="A43" s="47" t="s">
        <v>86</v>
      </c>
      <c r="B43" s="48"/>
      <c r="C43" s="48"/>
      <c r="D43" s="47"/>
      <c r="E43" s="22"/>
      <c r="F43" s="22"/>
      <c r="G43" s="22"/>
      <c r="H43" s="22"/>
      <c r="I43" s="22"/>
      <c r="J43" s="22"/>
      <c r="K43" s="55"/>
      <c r="L43" s="61">
        <f>SUM(L7:L42)</f>
        <v>65213186.29</v>
      </c>
      <c r="M43" s="35"/>
    </row>
    <row r="44" ht="50" customHeight="1" spans="1:13">
      <c r="A44" s="49" t="s">
        <v>87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62"/>
    </row>
    <row r="45" s="40" customFormat="1" ht="67.5" spans="1:13">
      <c r="A45" s="51" t="s">
        <v>3</v>
      </c>
      <c r="B45" s="52" t="s">
        <v>88</v>
      </c>
      <c r="C45" s="53" t="s">
        <v>5</v>
      </c>
      <c r="D45" s="46" t="s">
        <v>6</v>
      </c>
      <c r="E45" s="33" t="s">
        <v>7</v>
      </c>
      <c r="F45" s="33" t="s">
        <v>89</v>
      </c>
      <c r="G45" s="33" t="s">
        <v>90</v>
      </c>
      <c r="H45" s="33" t="s">
        <v>91</v>
      </c>
      <c r="I45" s="33" t="s">
        <v>92</v>
      </c>
      <c r="J45" s="33" t="s">
        <v>93</v>
      </c>
      <c r="K45" s="33" t="s">
        <v>94</v>
      </c>
      <c r="L45" s="33" t="s">
        <v>12</v>
      </c>
      <c r="M45" s="63" t="s">
        <v>13</v>
      </c>
    </row>
    <row r="46" spans="1:13">
      <c r="A46" s="18">
        <v>37</v>
      </c>
      <c r="B46" s="19" t="s">
        <v>29</v>
      </c>
      <c r="C46" s="19" t="s">
        <v>30</v>
      </c>
      <c r="D46" s="19" t="s">
        <v>95</v>
      </c>
      <c r="E46" s="21" t="s">
        <v>20</v>
      </c>
      <c r="F46" s="22">
        <v>2118.18</v>
      </c>
      <c r="G46" s="23">
        <v>4389694.9</v>
      </c>
      <c r="H46" s="24">
        <v>2241906.8</v>
      </c>
      <c r="I46" s="34">
        <v>921400</v>
      </c>
      <c r="J46" s="34">
        <f>F46*550</f>
        <v>1164999</v>
      </c>
      <c r="K46" s="34">
        <f>J46-I46</f>
        <v>243599</v>
      </c>
      <c r="L46" s="35">
        <f>--TEXT(K46,"0.00")</f>
        <v>243599</v>
      </c>
      <c r="M46" s="64" t="s">
        <v>96</v>
      </c>
    </row>
    <row r="47" spans="1:13">
      <c r="A47" s="18">
        <v>38</v>
      </c>
      <c r="B47" s="19" t="s">
        <v>97</v>
      </c>
      <c r="C47" s="19" t="s">
        <v>98</v>
      </c>
      <c r="D47" s="19" t="s">
        <v>99</v>
      </c>
      <c r="E47" s="21" t="s">
        <v>20</v>
      </c>
      <c r="F47" s="22">
        <v>1000</v>
      </c>
      <c r="G47" s="24">
        <v>1232183.07</v>
      </c>
      <c r="H47" s="24">
        <v>924137.3</v>
      </c>
      <c r="I47" s="34">
        <v>308100</v>
      </c>
      <c r="J47" s="34">
        <f>G47*0.3</f>
        <v>369654.921</v>
      </c>
      <c r="K47" s="34">
        <f>J47-I47</f>
        <v>61554.921</v>
      </c>
      <c r="L47" s="35">
        <f t="shared" ref="L47:L63" si="4">--TEXT(K47,"0.00")</f>
        <v>61554.92</v>
      </c>
      <c r="M47" s="65"/>
    </row>
    <row r="48" spans="1:13">
      <c r="A48" s="18">
        <v>39</v>
      </c>
      <c r="B48" s="19" t="s">
        <v>100</v>
      </c>
      <c r="C48" s="19" t="s">
        <v>101</v>
      </c>
      <c r="D48" s="19" t="s">
        <v>102</v>
      </c>
      <c r="E48" s="21" t="s">
        <v>20</v>
      </c>
      <c r="F48" s="22">
        <v>3800</v>
      </c>
      <c r="G48" s="24">
        <v>2000000</v>
      </c>
      <c r="H48" s="24">
        <v>2000000</v>
      </c>
      <c r="I48" s="34">
        <v>600000</v>
      </c>
      <c r="J48" s="34">
        <v>600000</v>
      </c>
      <c r="K48" s="34">
        <f>J48-I48</f>
        <v>0</v>
      </c>
      <c r="L48" s="35">
        <f t="shared" si="4"/>
        <v>0</v>
      </c>
      <c r="M48" s="64" t="s">
        <v>103</v>
      </c>
    </row>
    <row r="49" spans="1:13">
      <c r="A49" s="18">
        <v>40</v>
      </c>
      <c r="B49" s="19" t="s">
        <v>100</v>
      </c>
      <c r="C49" s="19" t="s">
        <v>101</v>
      </c>
      <c r="D49" s="19" t="s">
        <v>104</v>
      </c>
      <c r="E49" s="21" t="s">
        <v>20</v>
      </c>
      <c r="F49" s="22">
        <v>1500</v>
      </c>
      <c r="G49" s="24">
        <v>2000000</v>
      </c>
      <c r="H49" s="24">
        <v>2000000</v>
      </c>
      <c r="I49" s="34">
        <v>600000</v>
      </c>
      <c r="J49" s="34">
        <v>600000</v>
      </c>
      <c r="K49" s="34">
        <f t="shared" ref="K48:K63" si="5">J49-I49</f>
        <v>0</v>
      </c>
      <c r="L49" s="35">
        <f t="shared" si="4"/>
        <v>0</v>
      </c>
      <c r="M49" s="66"/>
    </row>
    <row r="50" spans="1:13">
      <c r="A50" s="18">
        <v>41</v>
      </c>
      <c r="B50" s="19" t="s">
        <v>100</v>
      </c>
      <c r="C50" s="19" t="s">
        <v>105</v>
      </c>
      <c r="D50" s="19" t="s">
        <v>106</v>
      </c>
      <c r="E50" s="21" t="s">
        <v>20</v>
      </c>
      <c r="F50" s="22">
        <v>1500</v>
      </c>
      <c r="G50" s="24">
        <v>1650000</v>
      </c>
      <c r="H50" s="24">
        <v>1650000</v>
      </c>
      <c r="I50" s="34">
        <v>495000</v>
      </c>
      <c r="J50" s="34">
        <v>495000</v>
      </c>
      <c r="K50" s="34">
        <f t="shared" si="5"/>
        <v>0</v>
      </c>
      <c r="L50" s="35">
        <f t="shared" si="4"/>
        <v>0</v>
      </c>
      <c r="M50" s="66"/>
    </row>
    <row r="51" spans="1:13">
      <c r="A51" s="18">
        <v>42</v>
      </c>
      <c r="B51" s="19" t="s">
        <v>100</v>
      </c>
      <c r="C51" s="19" t="s">
        <v>105</v>
      </c>
      <c r="D51" s="19" t="s">
        <v>107</v>
      </c>
      <c r="E51" s="21" t="s">
        <v>20</v>
      </c>
      <c r="F51" s="22">
        <v>1800</v>
      </c>
      <c r="G51" s="24">
        <v>1660000</v>
      </c>
      <c r="H51" s="24">
        <v>1660000</v>
      </c>
      <c r="I51" s="34">
        <v>498000</v>
      </c>
      <c r="J51" s="34">
        <v>498000</v>
      </c>
      <c r="K51" s="34">
        <f t="shared" si="5"/>
        <v>0</v>
      </c>
      <c r="L51" s="35">
        <f t="shared" si="4"/>
        <v>0</v>
      </c>
      <c r="M51" s="66"/>
    </row>
    <row r="52" spans="1:13">
      <c r="A52" s="18">
        <v>43</v>
      </c>
      <c r="B52" s="19" t="s">
        <v>100</v>
      </c>
      <c r="C52" s="19" t="s">
        <v>108</v>
      </c>
      <c r="D52" s="19" t="s">
        <v>109</v>
      </c>
      <c r="E52" s="21" t="s">
        <v>20</v>
      </c>
      <c r="F52" s="22">
        <v>1500</v>
      </c>
      <c r="G52" s="24">
        <v>2000000</v>
      </c>
      <c r="H52" s="24">
        <v>2000000</v>
      </c>
      <c r="I52" s="34">
        <v>600000</v>
      </c>
      <c r="J52" s="34">
        <v>600000</v>
      </c>
      <c r="K52" s="34">
        <f t="shared" si="5"/>
        <v>0</v>
      </c>
      <c r="L52" s="35">
        <f t="shared" si="4"/>
        <v>0</v>
      </c>
      <c r="M52" s="66"/>
    </row>
    <row r="53" spans="1:13">
      <c r="A53" s="18">
        <v>44</v>
      </c>
      <c r="B53" s="19" t="s">
        <v>67</v>
      </c>
      <c r="C53" s="19" t="s">
        <v>84</v>
      </c>
      <c r="D53" s="19" t="s">
        <v>110</v>
      </c>
      <c r="E53" s="21" t="s">
        <v>20</v>
      </c>
      <c r="F53" s="22">
        <v>3500</v>
      </c>
      <c r="G53" s="24">
        <v>4088009.52</v>
      </c>
      <c r="H53" s="24">
        <v>3066006</v>
      </c>
      <c r="I53" s="34">
        <v>1226400</v>
      </c>
      <c r="J53" s="34">
        <f t="shared" ref="J53:J59" si="6">G53*0.3</f>
        <v>1226402.856</v>
      </c>
      <c r="K53" s="34">
        <f t="shared" si="5"/>
        <v>2.85599999991246</v>
      </c>
      <c r="L53" s="35">
        <f t="shared" si="4"/>
        <v>2.86</v>
      </c>
      <c r="M53" s="66"/>
    </row>
    <row r="54" spans="1:13">
      <c r="A54" s="18">
        <v>45</v>
      </c>
      <c r="B54" s="19" t="s">
        <v>67</v>
      </c>
      <c r="C54" s="19" t="s">
        <v>78</v>
      </c>
      <c r="D54" s="19" t="s">
        <v>111</v>
      </c>
      <c r="E54" s="21" t="s">
        <v>20</v>
      </c>
      <c r="F54" s="22">
        <v>3043</v>
      </c>
      <c r="G54" s="24">
        <v>5364850.81</v>
      </c>
      <c r="H54" s="24">
        <v>3987497</v>
      </c>
      <c r="I54" s="34">
        <v>1588400</v>
      </c>
      <c r="J54" s="34">
        <f t="shared" si="6"/>
        <v>1609455.243</v>
      </c>
      <c r="K54" s="34">
        <f t="shared" si="5"/>
        <v>21055.2429999998</v>
      </c>
      <c r="L54" s="35">
        <f t="shared" si="4"/>
        <v>21055.24</v>
      </c>
      <c r="M54" s="66"/>
    </row>
    <row r="55" spans="1:13">
      <c r="A55" s="18">
        <v>46</v>
      </c>
      <c r="B55" s="19" t="s">
        <v>67</v>
      </c>
      <c r="C55" s="19" t="s">
        <v>80</v>
      </c>
      <c r="D55" s="19" t="s">
        <v>112</v>
      </c>
      <c r="E55" s="21" t="s">
        <v>20</v>
      </c>
      <c r="F55" s="22">
        <v>3500</v>
      </c>
      <c r="G55" s="24">
        <v>5301208.34</v>
      </c>
      <c r="H55" s="24">
        <v>3975905</v>
      </c>
      <c r="I55" s="34">
        <v>1590400</v>
      </c>
      <c r="J55" s="34">
        <f t="shared" si="6"/>
        <v>1590362.502</v>
      </c>
      <c r="K55" s="34">
        <f t="shared" si="5"/>
        <v>-37.4980000001378</v>
      </c>
      <c r="L55" s="35">
        <f t="shared" si="4"/>
        <v>-37.5</v>
      </c>
      <c r="M55" s="66"/>
    </row>
    <row r="56" spans="1:13">
      <c r="A56" s="18">
        <v>47</v>
      </c>
      <c r="B56" s="19" t="s">
        <v>67</v>
      </c>
      <c r="C56" s="19" t="s">
        <v>84</v>
      </c>
      <c r="D56" s="19" t="s">
        <v>113</v>
      </c>
      <c r="E56" s="21" t="s">
        <v>20</v>
      </c>
      <c r="F56" s="22">
        <v>1200</v>
      </c>
      <c r="G56" s="24">
        <v>1586242.47</v>
      </c>
      <c r="H56" s="24">
        <v>1189680</v>
      </c>
      <c r="I56" s="34">
        <v>475900</v>
      </c>
      <c r="J56" s="34">
        <f t="shared" si="6"/>
        <v>475872.741</v>
      </c>
      <c r="K56" s="34">
        <f t="shared" si="5"/>
        <v>-27.25900000002</v>
      </c>
      <c r="L56" s="35">
        <f t="shared" si="4"/>
        <v>-27.26</v>
      </c>
      <c r="M56" s="66"/>
    </row>
    <row r="57" ht="45" spans="1:13">
      <c r="A57" s="18">
        <v>48</v>
      </c>
      <c r="B57" s="19" t="s">
        <v>67</v>
      </c>
      <c r="C57" s="19" t="s">
        <v>80</v>
      </c>
      <c r="D57" s="19" t="s">
        <v>114</v>
      </c>
      <c r="E57" s="21" t="s">
        <v>20</v>
      </c>
      <c r="F57" s="22">
        <v>6200</v>
      </c>
      <c r="G57" s="24">
        <v>8848138.33</v>
      </c>
      <c r="H57" s="24">
        <v>6636102</v>
      </c>
      <c r="I57" s="34">
        <v>2654400</v>
      </c>
      <c r="J57" s="34">
        <f t="shared" si="6"/>
        <v>2654441.499</v>
      </c>
      <c r="K57" s="34">
        <f t="shared" si="5"/>
        <v>41.4989999998361</v>
      </c>
      <c r="L57" s="35">
        <f t="shared" si="4"/>
        <v>41.5</v>
      </c>
      <c r="M57" s="66"/>
    </row>
    <row r="58" spans="1:13">
      <c r="A58" s="18">
        <v>49</v>
      </c>
      <c r="B58" s="19" t="s">
        <v>67</v>
      </c>
      <c r="C58" s="19" t="s">
        <v>84</v>
      </c>
      <c r="D58" s="19" t="s">
        <v>115</v>
      </c>
      <c r="E58" s="21" t="s">
        <v>20</v>
      </c>
      <c r="F58" s="22">
        <v>1350</v>
      </c>
      <c r="G58" s="24">
        <v>2099280.35</v>
      </c>
      <c r="H58" s="24">
        <v>1574459</v>
      </c>
      <c r="I58" s="34">
        <v>629800</v>
      </c>
      <c r="J58" s="34">
        <f t="shared" si="6"/>
        <v>629784.105</v>
      </c>
      <c r="K58" s="34">
        <f t="shared" si="5"/>
        <v>-15.8950000000186</v>
      </c>
      <c r="L58" s="35">
        <f t="shared" si="4"/>
        <v>-15.9</v>
      </c>
      <c r="M58" s="67"/>
    </row>
    <row r="59" ht="37.5" spans="1:13">
      <c r="A59" s="18">
        <v>50</v>
      </c>
      <c r="B59" s="19" t="s">
        <v>67</v>
      </c>
      <c r="C59" s="19" t="s">
        <v>116</v>
      </c>
      <c r="D59" s="19" t="s">
        <v>117</v>
      </c>
      <c r="E59" s="21" t="s">
        <v>50</v>
      </c>
      <c r="F59" s="22">
        <v>4524</v>
      </c>
      <c r="G59" s="24">
        <v>7464820</v>
      </c>
      <c r="H59" s="24">
        <v>5598614</v>
      </c>
      <c r="I59" s="34">
        <v>1866200</v>
      </c>
      <c r="J59" s="34">
        <f t="shared" si="6"/>
        <v>2239446</v>
      </c>
      <c r="K59" s="34">
        <f t="shared" si="5"/>
        <v>373246</v>
      </c>
      <c r="L59" s="35">
        <f t="shared" si="4"/>
        <v>373246</v>
      </c>
      <c r="M59" s="68" t="s">
        <v>118</v>
      </c>
    </row>
    <row r="60" spans="1:13">
      <c r="A60" s="18">
        <v>51</v>
      </c>
      <c r="B60" s="19" t="s">
        <v>67</v>
      </c>
      <c r="C60" s="19" t="s">
        <v>74</v>
      </c>
      <c r="D60" s="19" t="s">
        <v>119</v>
      </c>
      <c r="E60" s="21" t="s">
        <v>20</v>
      </c>
      <c r="F60" s="22">
        <v>4000</v>
      </c>
      <c r="G60" s="24">
        <v>7825487.28</v>
      </c>
      <c r="H60" s="24">
        <v>5442626</v>
      </c>
      <c r="I60" s="34">
        <v>2088000</v>
      </c>
      <c r="J60" s="34">
        <f>F60*550</f>
        <v>2200000</v>
      </c>
      <c r="K60" s="34">
        <f t="shared" si="5"/>
        <v>112000</v>
      </c>
      <c r="L60" s="35">
        <f t="shared" si="4"/>
        <v>112000</v>
      </c>
      <c r="M60" s="69" t="s">
        <v>103</v>
      </c>
    </row>
    <row r="61" spans="1:13">
      <c r="A61" s="18">
        <v>52</v>
      </c>
      <c r="B61" s="19" t="s">
        <v>67</v>
      </c>
      <c r="C61" s="19" t="s">
        <v>116</v>
      </c>
      <c r="D61" s="19" t="s">
        <v>120</v>
      </c>
      <c r="E61" s="21" t="s">
        <v>20</v>
      </c>
      <c r="F61" s="22">
        <v>1467</v>
      </c>
      <c r="G61" s="24">
        <v>2142130</v>
      </c>
      <c r="H61" s="24">
        <v>1606596</v>
      </c>
      <c r="I61" s="34">
        <v>642600</v>
      </c>
      <c r="J61" s="34">
        <f>G61*0.3</f>
        <v>642639</v>
      </c>
      <c r="K61" s="34">
        <f t="shared" si="5"/>
        <v>39</v>
      </c>
      <c r="L61" s="35">
        <f t="shared" si="4"/>
        <v>39</v>
      </c>
      <c r="M61" s="70"/>
    </row>
    <row r="62" ht="75" spans="1:13">
      <c r="A62" s="18">
        <v>53</v>
      </c>
      <c r="B62" s="19" t="s">
        <v>67</v>
      </c>
      <c r="C62" s="19" t="s">
        <v>116</v>
      </c>
      <c r="D62" s="19" t="s">
        <v>121</v>
      </c>
      <c r="E62" s="21" t="s">
        <v>20</v>
      </c>
      <c r="F62" s="22">
        <v>5135</v>
      </c>
      <c r="G62" s="24">
        <v>5429550</v>
      </c>
      <c r="H62" s="24">
        <v>4072162</v>
      </c>
      <c r="I62" s="34">
        <v>101700</v>
      </c>
      <c r="J62" s="34">
        <f>G62*0.3</f>
        <v>1628865</v>
      </c>
      <c r="K62" s="34">
        <f t="shared" si="5"/>
        <v>1527165</v>
      </c>
      <c r="L62" s="35">
        <f t="shared" si="4"/>
        <v>1527165</v>
      </c>
      <c r="M62" s="71" t="s">
        <v>122</v>
      </c>
    </row>
    <row r="63" ht="37.5" spans="1:13">
      <c r="A63" s="18">
        <v>54</v>
      </c>
      <c r="B63" s="19" t="s">
        <v>67</v>
      </c>
      <c r="C63" s="19" t="s">
        <v>78</v>
      </c>
      <c r="D63" s="19" t="s">
        <v>123</v>
      </c>
      <c r="E63" s="21" t="s">
        <v>20</v>
      </c>
      <c r="F63" s="22">
        <v>3000</v>
      </c>
      <c r="G63" s="24">
        <v>2773236.02</v>
      </c>
      <c r="H63" s="24">
        <v>2079926</v>
      </c>
      <c r="I63" s="34">
        <v>832000</v>
      </c>
      <c r="J63" s="34">
        <f>G63*0.3</f>
        <v>831970.806</v>
      </c>
      <c r="K63" s="34">
        <f t="shared" si="5"/>
        <v>-29.1940000000177</v>
      </c>
      <c r="L63" s="35">
        <f t="shared" si="4"/>
        <v>-29.19</v>
      </c>
      <c r="M63" s="71" t="s">
        <v>103</v>
      </c>
    </row>
    <row r="64" spans="1:13">
      <c r="A64" s="47" t="s">
        <v>124</v>
      </c>
      <c r="B64" s="19"/>
      <c r="C64" s="19"/>
      <c r="D64" s="19"/>
      <c r="E64" s="21"/>
      <c r="F64" s="22"/>
      <c r="G64" s="24"/>
      <c r="H64" s="24"/>
      <c r="I64" s="24"/>
      <c r="J64" s="22"/>
      <c r="K64" s="55"/>
      <c r="L64" s="37">
        <f>SUM(L46:L63)</f>
        <v>2338593.67</v>
      </c>
      <c r="M64" s="72"/>
    </row>
    <row r="65" spans="1:13">
      <c r="A65" s="47" t="s">
        <v>125</v>
      </c>
      <c r="B65" s="73"/>
      <c r="C65" s="73"/>
      <c r="D65" s="74"/>
      <c r="E65" s="73"/>
      <c r="F65" s="73"/>
      <c r="G65" s="73"/>
      <c r="H65" s="73"/>
      <c r="I65" s="73"/>
      <c r="J65" s="73"/>
      <c r="K65" s="55"/>
      <c r="L65" s="37">
        <f>L43+L64</f>
        <v>67551779.96</v>
      </c>
      <c r="M65" s="35"/>
    </row>
  </sheetData>
  <mergeCells count="18">
    <mergeCell ref="A3:M3"/>
    <mergeCell ref="A4:M4"/>
    <mergeCell ref="I5:K5"/>
    <mergeCell ref="A44:M44"/>
    <mergeCell ref="A5:A6"/>
    <mergeCell ref="B5:B6"/>
    <mergeCell ref="C5:C6"/>
    <mergeCell ref="D5:D6"/>
    <mergeCell ref="E5:E6"/>
    <mergeCell ref="F5:F6"/>
    <mergeCell ref="G5:G6"/>
    <mergeCell ref="H5:H6"/>
    <mergeCell ref="L5:L6"/>
    <mergeCell ref="M5:M6"/>
    <mergeCell ref="M7:M42"/>
    <mergeCell ref="M46:M47"/>
    <mergeCell ref="M48:M58"/>
    <mergeCell ref="M60:M61"/>
  </mergeCells>
  <printOptions horizontalCentered="1"/>
  <pageMargins left="0.196527777777778" right="0.196527777777778" top="0.751388888888889" bottom="0.751388888888889" header="0.297916666666667" footer="0.297916666666667"/>
  <pageSetup paperSize="9" scale="50" firstPageNumber="71" orientation="landscape" useFirstPageNumber="1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59" zoomScaleNormal="59" workbookViewId="0">
      <pane ySplit="6" topLeftCell="A7" activePane="bottomLeft" state="frozen"/>
      <selection/>
      <selection pane="bottomLeft" activeCell="Q19" sqref="Q19"/>
    </sheetView>
  </sheetViews>
  <sheetFormatPr defaultColWidth="11" defaultRowHeight="20.25"/>
  <cols>
    <col min="1" max="1" width="7.35833333333333" customWidth="1"/>
    <col min="2" max="2" width="14.4" customWidth="1"/>
    <col min="3" max="3" width="11.8666666666667" customWidth="1"/>
    <col min="4" max="4" width="29.2333333333333" style="2" customWidth="1"/>
    <col min="5" max="5" width="15.775" customWidth="1"/>
    <col min="6" max="6" width="15.0416666666667" customWidth="1"/>
    <col min="7" max="7" width="22.0333333333333" customWidth="1"/>
    <col min="8" max="8" width="21.8166666666667" customWidth="1"/>
    <col min="9" max="9" width="21.3916666666667" customWidth="1"/>
    <col min="10" max="10" width="19.275" customWidth="1"/>
    <col min="11" max="11" width="20.125" customWidth="1"/>
    <col min="12" max="12" width="18.6333333333333" customWidth="1"/>
    <col min="13" max="13" width="23.5166666666667" customWidth="1"/>
    <col min="14" max="14" width="27.5333333333333" customWidth="1"/>
    <col min="15" max="15" width="20.375"/>
    <col min="16" max="16" width="11.5"/>
  </cols>
  <sheetData>
    <row r="1" ht="52" customHeight="1"/>
    <row r="2" ht="31" customHeight="1" spans="1:3">
      <c r="A2" s="3" t="s">
        <v>126</v>
      </c>
      <c r="C2" s="4"/>
    </row>
    <row r="3" ht="44" customHeight="1" spans="1:15">
      <c r="A3" s="5" t="s">
        <v>127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0"/>
      <c r="O3" s="30"/>
    </row>
    <row r="4" ht="20" customHeight="1" spans="1:15">
      <c r="A4" s="6"/>
      <c r="B4" s="6"/>
      <c r="C4" s="6"/>
      <c r="D4" s="7"/>
      <c r="E4" s="8"/>
      <c r="F4" s="8"/>
      <c r="G4" s="8"/>
      <c r="H4" s="6"/>
      <c r="I4" s="6"/>
      <c r="J4" s="6"/>
      <c r="K4" s="31"/>
      <c r="L4" s="31"/>
      <c r="M4" s="30"/>
      <c r="N4" s="30"/>
      <c r="O4" s="30"/>
    </row>
    <row r="5" s="1" customFormat="1" ht="35" customHeight="1" spans="1:14">
      <c r="A5" s="9" t="s">
        <v>3</v>
      </c>
      <c r="B5" s="10" t="s">
        <v>88</v>
      </c>
      <c r="C5" s="11" t="s">
        <v>5</v>
      </c>
      <c r="D5" s="11" t="s">
        <v>6</v>
      </c>
      <c r="E5" s="12" t="s">
        <v>7</v>
      </c>
      <c r="F5" s="12" t="s">
        <v>89</v>
      </c>
      <c r="G5" s="12" t="s">
        <v>90</v>
      </c>
      <c r="H5" s="12" t="s">
        <v>91</v>
      </c>
      <c r="I5" s="12" t="s">
        <v>128</v>
      </c>
      <c r="J5" s="32" t="s">
        <v>129</v>
      </c>
      <c r="K5" s="32"/>
      <c r="L5" s="32"/>
      <c r="M5" s="32" t="s">
        <v>130</v>
      </c>
      <c r="N5" s="32" t="s">
        <v>12</v>
      </c>
    </row>
    <row r="6" s="1" customFormat="1" ht="76" customHeight="1" spans="1:14">
      <c r="A6" s="13"/>
      <c r="B6" s="14"/>
      <c r="C6" s="15"/>
      <c r="D6" s="15"/>
      <c r="E6" s="16"/>
      <c r="F6" s="16"/>
      <c r="G6" s="16"/>
      <c r="H6" s="17"/>
      <c r="I6" s="17"/>
      <c r="J6" s="17" t="s">
        <v>131</v>
      </c>
      <c r="K6" s="16" t="s">
        <v>132</v>
      </c>
      <c r="L6" s="16" t="s">
        <v>133</v>
      </c>
      <c r="M6" s="32"/>
      <c r="N6" s="33"/>
    </row>
    <row r="7" customFormat="1" ht="40" customHeight="1" spans="1:14">
      <c r="A7" s="18">
        <v>1</v>
      </c>
      <c r="B7" s="19" t="s">
        <v>29</v>
      </c>
      <c r="C7" s="19" t="s">
        <v>30</v>
      </c>
      <c r="D7" s="20" t="s">
        <v>95</v>
      </c>
      <c r="E7" s="21" t="s">
        <v>20</v>
      </c>
      <c r="F7" s="22">
        <v>2118.18</v>
      </c>
      <c r="G7" s="23">
        <v>4389694.9</v>
      </c>
      <c r="H7" s="24">
        <v>2241906.8</v>
      </c>
      <c r="I7" s="24">
        <v>921400</v>
      </c>
      <c r="J7" s="22">
        <f>F7*550</f>
        <v>1164999</v>
      </c>
      <c r="K7" s="34">
        <f>G7*0.3</f>
        <v>1316908.47</v>
      </c>
      <c r="L7" s="34">
        <f>J7</f>
        <v>1164999</v>
      </c>
      <c r="M7" s="34">
        <f>L7-I7</f>
        <v>243599</v>
      </c>
      <c r="N7" s="35">
        <f t="shared" ref="N7:N24" si="0">--TEXT(M7,"0.00")</f>
        <v>243599</v>
      </c>
    </row>
    <row r="8" ht="40" customHeight="1" spans="1:14">
      <c r="A8" s="18">
        <v>2</v>
      </c>
      <c r="B8" s="19" t="s">
        <v>97</v>
      </c>
      <c r="C8" s="19" t="s">
        <v>98</v>
      </c>
      <c r="D8" s="20" t="s">
        <v>99</v>
      </c>
      <c r="E8" s="21" t="s">
        <v>20</v>
      </c>
      <c r="F8" s="22">
        <v>1000</v>
      </c>
      <c r="G8" s="24">
        <v>1232183.07</v>
      </c>
      <c r="H8" s="24">
        <v>924137.3</v>
      </c>
      <c r="I8" s="24">
        <v>308100</v>
      </c>
      <c r="J8" s="22">
        <f t="shared" ref="J8:J24" si="1">F8*550</f>
        <v>550000</v>
      </c>
      <c r="K8" s="34">
        <f t="shared" ref="K8:K24" si="2">G8*0.3</f>
        <v>369654.921</v>
      </c>
      <c r="L8" s="34">
        <v>369654.921</v>
      </c>
      <c r="M8" s="34">
        <f t="shared" ref="M8:M24" si="3">L8-I8</f>
        <v>61554.921</v>
      </c>
      <c r="N8" s="35">
        <f t="shared" si="0"/>
        <v>61554.92</v>
      </c>
    </row>
    <row r="9" ht="40" customHeight="1" spans="1:14">
      <c r="A9" s="18">
        <v>3</v>
      </c>
      <c r="B9" s="19" t="s">
        <v>100</v>
      </c>
      <c r="C9" s="19" t="s">
        <v>101</v>
      </c>
      <c r="D9" s="20" t="s">
        <v>102</v>
      </c>
      <c r="E9" s="21" t="s">
        <v>20</v>
      </c>
      <c r="F9" s="22">
        <v>3800</v>
      </c>
      <c r="G9" s="24">
        <v>2000000</v>
      </c>
      <c r="H9" s="24">
        <v>2000000</v>
      </c>
      <c r="I9" s="24">
        <v>600000</v>
      </c>
      <c r="J9" s="22">
        <f t="shared" si="1"/>
        <v>2090000</v>
      </c>
      <c r="K9" s="34">
        <f t="shared" si="2"/>
        <v>600000</v>
      </c>
      <c r="L9" s="34">
        <f t="shared" ref="L9:L13" si="4">K9</f>
        <v>600000</v>
      </c>
      <c r="M9" s="34">
        <f t="shared" si="3"/>
        <v>0</v>
      </c>
      <c r="N9" s="35">
        <f t="shared" si="0"/>
        <v>0</v>
      </c>
    </row>
    <row r="10" ht="40" customHeight="1" spans="1:14">
      <c r="A10" s="18">
        <v>4</v>
      </c>
      <c r="B10" s="19" t="s">
        <v>100</v>
      </c>
      <c r="C10" s="19" t="s">
        <v>101</v>
      </c>
      <c r="D10" s="20" t="s">
        <v>104</v>
      </c>
      <c r="E10" s="21" t="s">
        <v>20</v>
      </c>
      <c r="F10" s="22">
        <v>1500</v>
      </c>
      <c r="G10" s="24">
        <v>2000000</v>
      </c>
      <c r="H10" s="24">
        <v>2000000</v>
      </c>
      <c r="I10" s="24">
        <v>600000</v>
      </c>
      <c r="J10" s="22">
        <f t="shared" si="1"/>
        <v>825000</v>
      </c>
      <c r="K10" s="34">
        <f t="shared" si="2"/>
        <v>600000</v>
      </c>
      <c r="L10" s="34">
        <f t="shared" si="4"/>
        <v>600000</v>
      </c>
      <c r="M10" s="34">
        <f t="shared" si="3"/>
        <v>0</v>
      </c>
      <c r="N10" s="35">
        <f t="shared" si="0"/>
        <v>0</v>
      </c>
    </row>
    <row r="11" ht="40" customHeight="1" spans="1:14">
      <c r="A11" s="18">
        <v>5</v>
      </c>
      <c r="B11" s="19" t="s">
        <v>100</v>
      </c>
      <c r="C11" s="19" t="s">
        <v>105</v>
      </c>
      <c r="D11" s="20" t="s">
        <v>106</v>
      </c>
      <c r="E11" s="21" t="s">
        <v>20</v>
      </c>
      <c r="F11" s="22">
        <v>1500</v>
      </c>
      <c r="G11" s="24">
        <v>1650000</v>
      </c>
      <c r="H11" s="24">
        <v>1650000</v>
      </c>
      <c r="I11" s="24">
        <v>495000</v>
      </c>
      <c r="J11" s="22">
        <f t="shared" si="1"/>
        <v>825000</v>
      </c>
      <c r="K11" s="34">
        <f t="shared" si="2"/>
        <v>495000</v>
      </c>
      <c r="L11" s="34">
        <f t="shared" si="4"/>
        <v>495000</v>
      </c>
      <c r="M11" s="34">
        <f t="shared" si="3"/>
        <v>0</v>
      </c>
      <c r="N11" s="35">
        <f t="shared" si="0"/>
        <v>0</v>
      </c>
    </row>
    <row r="12" ht="40" customHeight="1" spans="1:14">
      <c r="A12" s="18">
        <v>6</v>
      </c>
      <c r="B12" s="19" t="s">
        <v>100</v>
      </c>
      <c r="C12" s="19" t="s">
        <v>105</v>
      </c>
      <c r="D12" s="20" t="s">
        <v>107</v>
      </c>
      <c r="E12" s="21" t="s">
        <v>20</v>
      </c>
      <c r="F12" s="22">
        <v>1800</v>
      </c>
      <c r="G12" s="24">
        <v>1660000</v>
      </c>
      <c r="H12" s="24">
        <v>1660000</v>
      </c>
      <c r="I12" s="24">
        <v>498000</v>
      </c>
      <c r="J12" s="22">
        <f t="shared" si="1"/>
        <v>990000</v>
      </c>
      <c r="K12" s="34">
        <f t="shared" si="2"/>
        <v>498000</v>
      </c>
      <c r="L12" s="34">
        <f t="shared" si="4"/>
        <v>498000</v>
      </c>
      <c r="M12" s="34">
        <f t="shared" si="3"/>
        <v>0</v>
      </c>
      <c r="N12" s="35">
        <f t="shared" si="0"/>
        <v>0</v>
      </c>
    </row>
    <row r="13" ht="40" customHeight="1" spans="1:14">
      <c r="A13" s="18">
        <v>7</v>
      </c>
      <c r="B13" s="19" t="s">
        <v>100</v>
      </c>
      <c r="C13" s="19" t="s">
        <v>108</v>
      </c>
      <c r="D13" s="20" t="s">
        <v>109</v>
      </c>
      <c r="E13" s="21" t="s">
        <v>20</v>
      </c>
      <c r="F13" s="22">
        <v>1500</v>
      </c>
      <c r="G13" s="24">
        <v>2000000</v>
      </c>
      <c r="H13" s="24">
        <v>2000000</v>
      </c>
      <c r="I13" s="24">
        <v>600000</v>
      </c>
      <c r="J13" s="22">
        <f t="shared" si="1"/>
        <v>825000</v>
      </c>
      <c r="K13" s="34">
        <f t="shared" si="2"/>
        <v>600000</v>
      </c>
      <c r="L13" s="34">
        <f t="shared" si="4"/>
        <v>600000</v>
      </c>
      <c r="M13" s="34">
        <f t="shared" si="3"/>
        <v>0</v>
      </c>
      <c r="N13" s="35">
        <f t="shared" si="0"/>
        <v>0</v>
      </c>
    </row>
    <row r="14" ht="40" customHeight="1" spans="1:14">
      <c r="A14" s="18">
        <v>8</v>
      </c>
      <c r="B14" s="19" t="s">
        <v>67</v>
      </c>
      <c r="C14" s="19" t="s">
        <v>84</v>
      </c>
      <c r="D14" s="19" t="s">
        <v>110</v>
      </c>
      <c r="E14" s="21" t="s">
        <v>20</v>
      </c>
      <c r="F14" s="22">
        <v>3500</v>
      </c>
      <c r="G14" s="24">
        <v>4088009.52</v>
      </c>
      <c r="H14" s="24">
        <v>3066006</v>
      </c>
      <c r="I14" s="24">
        <v>1226400</v>
      </c>
      <c r="J14" s="22">
        <f t="shared" si="1"/>
        <v>1925000</v>
      </c>
      <c r="K14" s="34">
        <f t="shared" si="2"/>
        <v>1226402.856</v>
      </c>
      <c r="L14" s="34">
        <v>1226402.856</v>
      </c>
      <c r="M14" s="34">
        <f t="shared" si="3"/>
        <v>2.85599999991246</v>
      </c>
      <c r="N14" s="35">
        <f t="shared" si="0"/>
        <v>2.86</v>
      </c>
    </row>
    <row r="15" ht="40" customHeight="1" spans="1:14">
      <c r="A15" s="18">
        <v>9</v>
      </c>
      <c r="B15" s="19" t="s">
        <v>67</v>
      </c>
      <c r="C15" s="19" t="s">
        <v>78</v>
      </c>
      <c r="D15" s="19" t="s">
        <v>111</v>
      </c>
      <c r="E15" s="21" t="s">
        <v>20</v>
      </c>
      <c r="F15" s="22">
        <v>3043</v>
      </c>
      <c r="G15" s="24">
        <v>5364850.81</v>
      </c>
      <c r="H15" s="24">
        <v>3987497</v>
      </c>
      <c r="I15" s="24">
        <v>1588400</v>
      </c>
      <c r="J15" s="22">
        <f t="shared" si="1"/>
        <v>1673650</v>
      </c>
      <c r="K15" s="34">
        <f t="shared" si="2"/>
        <v>1609455.243</v>
      </c>
      <c r="L15" s="34">
        <f>K15</f>
        <v>1609455.243</v>
      </c>
      <c r="M15" s="34">
        <f t="shared" si="3"/>
        <v>21055.2429999998</v>
      </c>
      <c r="N15" s="35">
        <f t="shared" si="0"/>
        <v>21055.24</v>
      </c>
    </row>
    <row r="16" ht="40" customHeight="1" spans="1:14">
      <c r="A16" s="18">
        <v>10</v>
      </c>
      <c r="B16" s="19" t="s">
        <v>67</v>
      </c>
      <c r="C16" s="19" t="s">
        <v>80</v>
      </c>
      <c r="D16" s="19" t="s">
        <v>112</v>
      </c>
      <c r="E16" s="21" t="s">
        <v>20</v>
      </c>
      <c r="F16" s="22">
        <v>3500</v>
      </c>
      <c r="G16" s="24">
        <v>5301208.34</v>
      </c>
      <c r="H16" s="24">
        <v>3975905</v>
      </c>
      <c r="I16" s="24">
        <v>1590400</v>
      </c>
      <c r="J16" s="22">
        <f t="shared" si="1"/>
        <v>1925000</v>
      </c>
      <c r="K16" s="34">
        <f t="shared" si="2"/>
        <v>1590362.502</v>
      </c>
      <c r="L16" s="34">
        <v>1590362.502</v>
      </c>
      <c r="M16" s="34">
        <f t="shared" si="3"/>
        <v>-37.4980000001378</v>
      </c>
      <c r="N16" s="35">
        <f t="shared" si="0"/>
        <v>-37.5</v>
      </c>
    </row>
    <row r="17" ht="40" customHeight="1" spans="1:14">
      <c r="A17" s="18">
        <v>11</v>
      </c>
      <c r="B17" s="19" t="s">
        <v>67</v>
      </c>
      <c r="C17" s="19" t="s">
        <v>84</v>
      </c>
      <c r="D17" s="19" t="s">
        <v>113</v>
      </c>
      <c r="E17" s="21" t="s">
        <v>20</v>
      </c>
      <c r="F17" s="22">
        <v>1200</v>
      </c>
      <c r="G17" s="24">
        <v>1586242.47</v>
      </c>
      <c r="H17" s="24">
        <v>1189680</v>
      </c>
      <c r="I17" s="24">
        <v>475900</v>
      </c>
      <c r="J17" s="22">
        <f t="shared" si="1"/>
        <v>660000</v>
      </c>
      <c r="K17" s="34">
        <f t="shared" si="2"/>
        <v>475872.741</v>
      </c>
      <c r="L17" s="34">
        <v>475872.741</v>
      </c>
      <c r="M17" s="34">
        <f t="shared" si="3"/>
        <v>-27.25900000002</v>
      </c>
      <c r="N17" s="35">
        <f t="shared" si="0"/>
        <v>-27.26</v>
      </c>
    </row>
    <row r="18" ht="52" customHeight="1" spans="1:14">
      <c r="A18" s="18">
        <v>12</v>
      </c>
      <c r="B18" s="19" t="s">
        <v>67</v>
      </c>
      <c r="C18" s="19" t="s">
        <v>80</v>
      </c>
      <c r="D18" s="19" t="s">
        <v>114</v>
      </c>
      <c r="E18" s="21" t="s">
        <v>20</v>
      </c>
      <c r="F18" s="22">
        <v>6200</v>
      </c>
      <c r="G18" s="24">
        <v>8848138.33</v>
      </c>
      <c r="H18" s="24">
        <v>6636102</v>
      </c>
      <c r="I18" s="24">
        <v>2654400</v>
      </c>
      <c r="J18" s="22">
        <f t="shared" si="1"/>
        <v>3410000</v>
      </c>
      <c r="K18" s="34">
        <f t="shared" si="2"/>
        <v>2654441.499</v>
      </c>
      <c r="L18" s="34">
        <v>2654441.499</v>
      </c>
      <c r="M18" s="34">
        <f t="shared" si="3"/>
        <v>41.4989999998361</v>
      </c>
      <c r="N18" s="35">
        <f t="shared" si="0"/>
        <v>41.5</v>
      </c>
    </row>
    <row r="19" ht="40" customHeight="1" spans="1:14">
      <c r="A19" s="18">
        <v>13</v>
      </c>
      <c r="B19" s="19" t="s">
        <v>67</v>
      </c>
      <c r="C19" s="19" t="s">
        <v>84</v>
      </c>
      <c r="D19" s="19" t="s">
        <v>115</v>
      </c>
      <c r="E19" s="21" t="s">
        <v>20</v>
      </c>
      <c r="F19" s="22">
        <v>1350</v>
      </c>
      <c r="G19" s="24">
        <v>2099280.35</v>
      </c>
      <c r="H19" s="24">
        <v>1574459</v>
      </c>
      <c r="I19" s="24">
        <v>629800</v>
      </c>
      <c r="J19" s="22">
        <f t="shared" si="1"/>
        <v>742500</v>
      </c>
      <c r="K19" s="34">
        <f t="shared" si="2"/>
        <v>629784.105</v>
      </c>
      <c r="L19" s="34">
        <v>629784.105</v>
      </c>
      <c r="M19" s="34">
        <f t="shared" si="3"/>
        <v>-15.8950000000186</v>
      </c>
      <c r="N19" s="35">
        <f t="shared" si="0"/>
        <v>-15.9</v>
      </c>
    </row>
    <row r="20" ht="40" customHeight="1" spans="1:14">
      <c r="A20" s="18">
        <v>14</v>
      </c>
      <c r="B20" s="19" t="s">
        <v>67</v>
      </c>
      <c r="C20" s="19" t="s">
        <v>116</v>
      </c>
      <c r="D20" s="19" t="s">
        <v>117</v>
      </c>
      <c r="E20" s="21" t="s">
        <v>50</v>
      </c>
      <c r="F20" s="22">
        <v>4524</v>
      </c>
      <c r="G20" s="24">
        <v>7464820</v>
      </c>
      <c r="H20" s="24">
        <v>5598614</v>
      </c>
      <c r="I20" s="24">
        <v>1866200</v>
      </c>
      <c r="J20" s="22">
        <f>F20*735</f>
        <v>3325140</v>
      </c>
      <c r="K20" s="34">
        <f t="shared" si="2"/>
        <v>2239446</v>
      </c>
      <c r="L20" s="34">
        <f>K20</f>
        <v>2239446</v>
      </c>
      <c r="M20" s="34">
        <f t="shared" si="3"/>
        <v>373246</v>
      </c>
      <c r="N20" s="35">
        <f t="shared" si="0"/>
        <v>373246</v>
      </c>
    </row>
    <row r="21" ht="40" customHeight="1" spans="1:14">
      <c r="A21" s="18">
        <v>15</v>
      </c>
      <c r="B21" s="19" t="s">
        <v>67</v>
      </c>
      <c r="C21" s="19" t="s">
        <v>74</v>
      </c>
      <c r="D21" s="19" t="s">
        <v>119</v>
      </c>
      <c r="E21" s="21" t="s">
        <v>20</v>
      </c>
      <c r="F21" s="22">
        <v>4000</v>
      </c>
      <c r="G21" s="24">
        <v>7825487.28</v>
      </c>
      <c r="H21" s="24">
        <v>5442626</v>
      </c>
      <c r="I21" s="24">
        <v>2088000</v>
      </c>
      <c r="J21" s="22">
        <f t="shared" si="1"/>
        <v>2200000</v>
      </c>
      <c r="K21" s="34">
        <f t="shared" si="2"/>
        <v>2347646.184</v>
      </c>
      <c r="L21" s="34">
        <f>J21</f>
        <v>2200000</v>
      </c>
      <c r="M21" s="34">
        <f t="shared" si="3"/>
        <v>112000</v>
      </c>
      <c r="N21" s="35">
        <f t="shared" si="0"/>
        <v>112000</v>
      </c>
    </row>
    <row r="22" ht="40" customHeight="1" spans="1:14">
      <c r="A22" s="18">
        <v>16</v>
      </c>
      <c r="B22" s="19" t="s">
        <v>67</v>
      </c>
      <c r="C22" s="19" t="s">
        <v>116</v>
      </c>
      <c r="D22" s="19" t="s">
        <v>120</v>
      </c>
      <c r="E22" s="21" t="s">
        <v>20</v>
      </c>
      <c r="F22" s="22">
        <v>1467</v>
      </c>
      <c r="G22" s="24">
        <v>2142130</v>
      </c>
      <c r="H22" s="24">
        <v>1606596</v>
      </c>
      <c r="I22" s="24">
        <v>642600</v>
      </c>
      <c r="J22" s="22">
        <f t="shared" si="1"/>
        <v>806850</v>
      </c>
      <c r="K22" s="34">
        <f t="shared" si="2"/>
        <v>642639</v>
      </c>
      <c r="L22" s="34">
        <v>642639</v>
      </c>
      <c r="M22" s="34">
        <f t="shared" si="3"/>
        <v>39</v>
      </c>
      <c r="N22" s="35">
        <f t="shared" si="0"/>
        <v>39</v>
      </c>
    </row>
    <row r="23" ht="40" customHeight="1" spans="1:14">
      <c r="A23" s="18">
        <v>17</v>
      </c>
      <c r="B23" s="19" t="s">
        <v>67</v>
      </c>
      <c r="C23" s="19" t="s">
        <v>116</v>
      </c>
      <c r="D23" s="19" t="s">
        <v>121</v>
      </c>
      <c r="E23" s="21" t="s">
        <v>20</v>
      </c>
      <c r="F23" s="22">
        <v>5135</v>
      </c>
      <c r="G23" s="24">
        <v>5429550</v>
      </c>
      <c r="H23" s="24">
        <v>4072162</v>
      </c>
      <c r="I23" s="24">
        <v>101700</v>
      </c>
      <c r="J23" s="22">
        <f t="shared" si="1"/>
        <v>2824250</v>
      </c>
      <c r="K23" s="34">
        <f t="shared" si="2"/>
        <v>1628865</v>
      </c>
      <c r="L23" s="34">
        <v>1628865</v>
      </c>
      <c r="M23" s="34">
        <f t="shared" si="3"/>
        <v>1527165</v>
      </c>
      <c r="N23" s="35">
        <f t="shared" si="0"/>
        <v>1527165</v>
      </c>
    </row>
    <row r="24" ht="40" customHeight="1" spans="1:14">
      <c r="A24" s="18">
        <v>18</v>
      </c>
      <c r="B24" s="19" t="s">
        <v>67</v>
      </c>
      <c r="C24" s="19" t="s">
        <v>78</v>
      </c>
      <c r="D24" s="19" t="s">
        <v>123</v>
      </c>
      <c r="E24" s="21" t="s">
        <v>20</v>
      </c>
      <c r="F24" s="22">
        <v>3000</v>
      </c>
      <c r="G24" s="24">
        <v>2773236.02</v>
      </c>
      <c r="H24" s="24">
        <v>2079926</v>
      </c>
      <c r="I24" s="24">
        <v>832000</v>
      </c>
      <c r="J24" s="22">
        <f t="shared" si="1"/>
        <v>1650000</v>
      </c>
      <c r="K24" s="34">
        <f t="shared" si="2"/>
        <v>831970.806</v>
      </c>
      <c r="L24" s="34">
        <v>831970.806</v>
      </c>
      <c r="M24" s="34">
        <f t="shared" si="3"/>
        <v>-29.1940000000177</v>
      </c>
      <c r="N24" s="35">
        <f t="shared" si="0"/>
        <v>-29.19</v>
      </c>
    </row>
    <row r="25" ht="40" customHeight="1" spans="1:14">
      <c r="A25" s="18"/>
      <c r="B25" s="19"/>
      <c r="C25" s="19"/>
      <c r="D25" s="19" t="s">
        <v>134</v>
      </c>
      <c r="E25" s="21"/>
      <c r="F25" s="22"/>
      <c r="G25" s="24"/>
      <c r="H25" s="24"/>
      <c r="I25" s="24"/>
      <c r="J25" s="22"/>
      <c r="K25" s="22"/>
      <c r="L25" s="22"/>
      <c r="M25" s="36"/>
      <c r="N25" s="37">
        <f>SUM(N7:N24)</f>
        <v>2338593.67</v>
      </c>
    </row>
    <row r="26" ht="29" customHeight="1" spans="1:14">
      <c r="A26" s="25"/>
      <c r="B26" s="26"/>
      <c r="C26" s="26"/>
      <c r="D26" s="26"/>
      <c r="E26" s="27"/>
      <c r="F26" s="28"/>
      <c r="G26" s="29"/>
      <c r="H26" s="29"/>
      <c r="I26" s="29"/>
      <c r="J26" s="28"/>
      <c r="K26" s="28"/>
      <c r="L26" s="28"/>
      <c r="M26" s="38"/>
      <c r="N26" s="39"/>
    </row>
    <row r="27" ht="29" customHeight="1" spans="1:13">
      <c r="A27" s="25"/>
      <c r="B27" s="26"/>
      <c r="C27" s="26"/>
      <c r="D27" s="26"/>
      <c r="E27" s="27"/>
      <c r="F27" s="28"/>
      <c r="G27" s="29"/>
      <c r="H27" s="29"/>
      <c r="I27" s="29"/>
      <c r="J27" s="28"/>
      <c r="K27" s="28"/>
      <c r="L27" s="28"/>
      <c r="M27" s="38"/>
    </row>
  </sheetData>
  <mergeCells count="14">
    <mergeCell ref="A3:M3"/>
    <mergeCell ref="K4:L4"/>
    <mergeCell ref="J5:L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printOptions horizontalCentered="1"/>
  <pageMargins left="0.15625" right="0.0777777777777778" top="0.751388888888889" bottom="0.751388888888889" header="0.297916666666667" footer="0.297916666666667"/>
  <pageSetup paperSize="9" scale="50" firstPageNumber="71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 </vt:lpstr>
      <vt:lpstr>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黄泽君</cp:lastModifiedBy>
  <dcterms:created xsi:type="dcterms:W3CDTF">2019-10-13T18:02:00Z</dcterms:created>
  <cp:lastPrinted>2019-10-21T11:52:00Z</cp:lastPrinted>
  <dcterms:modified xsi:type="dcterms:W3CDTF">2020-12-02T03:46:32Z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